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comments10.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1.xml" ContentType="application/vnd.openxmlformats-officedocument.spreadsheetml.comments+xml"/>
  <Override PartName="/xl/drawings/drawing20.xml" ContentType="application/vnd.openxmlformats-officedocument.drawing+xml"/>
  <Override PartName="/xl/comments12.xml" ContentType="application/vnd.openxmlformats-officedocument.spreadsheetml.comments+xml"/>
  <Override PartName="/xl/drawings/drawing21.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S:\Wholesale\Forms\"/>
    </mc:Choice>
  </mc:AlternateContent>
  <xr:revisionPtr revIDLastSave="0" documentId="8_{657BC708-58C1-455F-AC4A-3B9EF5BD4495}" xr6:coauthVersionLast="46" xr6:coauthVersionMax="46" xr10:uidLastSave="{00000000-0000-0000-0000-000000000000}"/>
  <bookViews>
    <workbookView xWindow="-120" yWindow="-120" windowWidth="21840" windowHeight="13140" tabRatio="967" xr2:uid="{00000000-000D-0000-FFFF-FFFF00000000}"/>
  </bookViews>
  <sheets>
    <sheet name="W2" sheetId="39" r:id="rId1"/>
    <sheet name="TEACHER" sheetId="40" r:id="rId2"/>
    <sheet name="OT,COMM,BONUS" sheetId="3" r:id="rId3"/>
    <sheet name="2106" sheetId="43" r:id="rId4"/>
    <sheet name="DIFFERENTIAL" sheetId="34" r:id="rId5"/>
    <sheet name="MILTARY" sheetId="45" r:id="rId6"/>
    <sheet name="RESIDUAL" sheetId="18" r:id="rId7"/>
    <sheet name="SS,DIS,RET,CS,ALI" sheetId="44" r:id="rId8"/>
    <sheet name="UW Factors for SE" sheetId="36" r:id="rId9"/>
    <sheet name="Sch B" sheetId="14" r:id="rId10"/>
    <sheet name="Sch C" sheetId="5" r:id="rId11"/>
    <sheet name="Sch F" sheetId="22" r:id="rId12"/>
    <sheet name="K1 1065" sheetId="15" r:id="rId13"/>
    <sheet name="Liquidity Wkst" sheetId="37" r:id="rId14"/>
    <sheet name="K1 1120S" sheetId="6" r:id="rId15"/>
    <sheet name="CCorp 1120" sheetId="27" r:id="rId16"/>
    <sheet name="FHA Rent" sheetId="13" r:id="rId17"/>
    <sheet name="VA Rent" sheetId="35" r:id="rId18"/>
    <sheet name="Agency 1-4 Inv" sheetId="21" r:id="rId19"/>
    <sheet name=" Agency 2-4 Primary" sheetId="19" r:id="rId20"/>
    <sheet name="FNMA 1-4 Business" sheetId="20" r:id="rId21"/>
    <sheet name="UW Comments" sheetId="26" r:id="rId22"/>
  </sheets>
  <definedNames>
    <definedName name="_xlnm.Print_Area" localSheetId="19">' Agency 2-4 Primary'!$B$2:$N$103</definedName>
    <definedName name="_xlnm.Print_Area" localSheetId="3">'2106'!$B$2:$L$61</definedName>
    <definedName name="_xlnm.Print_Area" localSheetId="18">'Agency 1-4 Inv'!$B$1:$L$206</definedName>
    <definedName name="_xlnm.Print_Area" localSheetId="15">'CCorp 1120'!$B$2:$I$95</definedName>
    <definedName name="_xlnm.Print_Area" localSheetId="4">DIFFERENTIAL!$B$1:$I$59</definedName>
    <definedName name="_xlnm.Print_Area" localSheetId="16">'FHA Rent'!$B$2:$I$250</definedName>
    <definedName name="_xlnm.Print_Area" localSheetId="20">'FNMA 1-4 Business'!$B$2:$L$114</definedName>
    <definedName name="_xlnm.Print_Area" localSheetId="12">'K1 1065'!$B$2:$I$91</definedName>
    <definedName name="_xlnm.Print_Area" localSheetId="14">'K1 1120S'!$B$2:$H$94</definedName>
    <definedName name="_xlnm.Print_Area" localSheetId="13">'Liquidity Wkst'!$B$1:$K$96</definedName>
    <definedName name="_xlnm.Print_Area" localSheetId="5">MILTARY!$B$2:$K$39</definedName>
    <definedName name="_xlnm.Print_Area" localSheetId="2">'OT,COMM,BONUS'!$B$2:$M$46</definedName>
    <definedName name="_xlnm.Print_Area" localSheetId="6">RESIDUAL!$B$1:$L$49</definedName>
    <definedName name="_xlnm.Print_Area" localSheetId="9">'Sch B'!$B$2:$H$39</definedName>
    <definedName name="_xlnm.Print_Area" localSheetId="10">'Sch C'!$B$2:$J$86</definedName>
    <definedName name="_xlnm.Print_Area" localSheetId="11">'Sch F'!$B$2:$L$41</definedName>
    <definedName name="_xlnm.Print_Area" localSheetId="7">'SS,DIS,RET,CS,ALI'!$B$2:$J$46</definedName>
    <definedName name="_xlnm.Print_Area" localSheetId="1">TEACHER!$A$2:$M$46</definedName>
    <definedName name="_xlnm.Print_Area" localSheetId="21">'UW Comments'!$B$1:$J$45</definedName>
    <definedName name="_xlnm.Print_Area" localSheetId="17">'VA Rent'!$B$2:$H$112</definedName>
    <definedName name="_xlnm.Print_Area" localSheetId="0">'W2'!$B$2:$Z$51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3" i="20" l="1"/>
  <c r="I83" i="20"/>
  <c r="K26" i="20"/>
  <c r="I26" i="20"/>
  <c r="K97" i="20"/>
  <c r="K100" i="20" s="1"/>
  <c r="I97" i="20"/>
  <c r="I100" i="20" s="1"/>
  <c r="K84" i="20"/>
  <c r="I84" i="20"/>
  <c r="K85" i="20"/>
  <c r="K87" i="20" s="1"/>
  <c r="K193" i="21"/>
  <c r="K195" i="21" s="1"/>
  <c r="I193" i="21"/>
  <c r="I195" i="21" s="1"/>
  <c r="K180" i="21"/>
  <c r="I180" i="21"/>
  <c r="K179" i="21"/>
  <c r="K181" i="21" s="1"/>
  <c r="K183" i="21" s="1"/>
  <c r="I179" i="21"/>
  <c r="I181" i="21" s="1"/>
  <c r="I183" i="21" s="1"/>
  <c r="K141" i="21"/>
  <c r="K143" i="21" s="1"/>
  <c r="I141" i="21"/>
  <c r="I143" i="21" s="1"/>
  <c r="K128" i="21"/>
  <c r="I128" i="21"/>
  <c r="K127" i="21"/>
  <c r="K129" i="21" s="1"/>
  <c r="K131" i="21" s="1"/>
  <c r="I127" i="21"/>
  <c r="I129" i="21" s="1"/>
  <c r="I131" i="21" s="1"/>
  <c r="K89" i="21"/>
  <c r="K91" i="21" s="1"/>
  <c r="I89" i="21"/>
  <c r="I91" i="21" s="1"/>
  <c r="K76" i="21"/>
  <c r="I76" i="21"/>
  <c r="K75" i="21"/>
  <c r="K77" i="21" s="1"/>
  <c r="K79" i="21" s="1"/>
  <c r="I75" i="21"/>
  <c r="I77" i="21" s="1"/>
  <c r="I79" i="21" s="1"/>
  <c r="K23" i="21"/>
  <c r="I23" i="21"/>
  <c r="M87" i="19"/>
  <c r="K87" i="19"/>
  <c r="I87" i="19"/>
  <c r="I88" i="19" s="1"/>
  <c r="I91" i="19" s="1"/>
  <c r="M78" i="19"/>
  <c r="K78" i="19"/>
  <c r="I78" i="19"/>
  <c r="M77" i="19"/>
  <c r="M79" i="19" s="1"/>
  <c r="K77" i="19"/>
  <c r="K79" i="19" s="1"/>
  <c r="I77" i="19"/>
  <c r="I79" i="19" s="1"/>
  <c r="M25" i="19"/>
  <c r="K25" i="19"/>
  <c r="I25" i="19"/>
  <c r="I24" i="3"/>
  <c r="G24" i="3"/>
  <c r="E24" i="3"/>
  <c r="I85" i="20" l="1"/>
  <c r="I87" i="20" s="1"/>
  <c r="K24" i="3"/>
  <c r="H34" i="40"/>
  <c r="J30" i="40"/>
  <c r="J28" i="40"/>
  <c r="J21" i="40"/>
  <c r="J19" i="40"/>
  <c r="X17" i="40"/>
  <c r="J17" i="40"/>
  <c r="X15" i="40"/>
  <c r="J15" i="40"/>
  <c r="X13" i="40"/>
  <c r="J13" i="40"/>
  <c r="X19" i="40" l="1"/>
  <c r="X21" i="40" s="1"/>
  <c r="X23" i="40" s="1"/>
  <c r="H26" i="40" s="1"/>
  <c r="H36" i="40" s="1"/>
  <c r="J26" i="40" l="1"/>
  <c r="H32" i="40"/>
  <c r="G78" i="15"/>
  <c r="I76" i="15"/>
  <c r="I78" i="15" s="1"/>
  <c r="I80" i="15" s="1"/>
  <c r="G76" i="15"/>
  <c r="I61" i="15"/>
  <c r="G61" i="15"/>
  <c r="I82" i="15" l="1"/>
  <c r="I84" i="15"/>
  <c r="G82" i="15"/>
  <c r="G80" i="15"/>
  <c r="D93" i="13"/>
  <c r="D243" i="13" l="1"/>
  <c r="E242" i="13" s="1"/>
  <c r="I230" i="13"/>
  <c r="I232" i="13" s="1"/>
  <c r="E230" i="13"/>
  <c r="E232" i="13" s="1"/>
  <c r="D220" i="13"/>
  <c r="E219" i="13" s="1"/>
  <c r="I215" i="13"/>
  <c r="I213" i="13"/>
  <c r="D193" i="13"/>
  <c r="E192" i="13" s="1"/>
  <c r="I180" i="13"/>
  <c r="I182" i="13" s="1"/>
  <c r="E180" i="13"/>
  <c r="E182" i="13" s="1"/>
  <c r="D170" i="13"/>
  <c r="E169" i="13" s="1"/>
  <c r="I165" i="13"/>
  <c r="I163" i="13"/>
  <c r="I167" i="13" s="1"/>
  <c r="I170" i="13" s="1"/>
  <c r="D143" i="13"/>
  <c r="E142" i="13" s="1"/>
  <c r="I130" i="13"/>
  <c r="E130" i="13"/>
  <c r="D120" i="13"/>
  <c r="E119" i="13" s="1"/>
  <c r="I115" i="13"/>
  <c r="I113" i="13"/>
  <c r="I117" i="13" l="1"/>
  <c r="I120" i="13" s="1"/>
  <c r="I217" i="13"/>
  <c r="I220" i="13" s="1"/>
  <c r="I240" i="13"/>
  <c r="I190" i="13"/>
  <c r="I132" i="13"/>
  <c r="I234" i="13"/>
  <c r="I238" i="13" s="1"/>
  <c r="I184" i="13"/>
  <c r="I134" i="13"/>
  <c r="I138" i="13" s="1"/>
  <c r="E132" i="13"/>
  <c r="I243" i="13" l="1"/>
  <c r="I140" i="13"/>
  <c r="I143" i="13" s="1"/>
  <c r="I188" i="13"/>
  <c r="I193" i="13" s="1"/>
  <c r="D70" i="13"/>
  <c r="E69" i="13" s="1"/>
  <c r="D16" i="13"/>
  <c r="E15" i="13" s="1"/>
  <c r="E92" i="13" l="1"/>
  <c r="D43" i="13" l="1"/>
  <c r="E42" i="13" s="1"/>
  <c r="H29" i="5" l="1"/>
  <c r="F29" i="5"/>
  <c r="H72" i="5"/>
  <c r="F72" i="5"/>
  <c r="I22" i="44" l="1"/>
  <c r="X56" i="39" l="1"/>
  <c r="X54" i="39"/>
  <c r="X52" i="39"/>
  <c r="X58" i="39" l="1"/>
  <c r="X60" i="39" s="1"/>
  <c r="V39" i="39"/>
  <c r="X35" i="39"/>
  <c r="X33" i="39"/>
  <c r="X25" i="39"/>
  <c r="X23" i="39"/>
  <c r="X21" i="39"/>
  <c r="X19" i="39"/>
  <c r="X17" i="39"/>
  <c r="X15" i="39"/>
  <c r="X62" i="39" l="1"/>
  <c r="I76" i="27"/>
  <c r="I82" i="27" s="1"/>
  <c r="G76" i="27"/>
  <c r="G82" i="27" s="1"/>
  <c r="I29" i="27"/>
  <c r="I35" i="27" s="1"/>
  <c r="G29" i="27"/>
  <c r="G35" i="27" s="1"/>
  <c r="V31" i="39" l="1"/>
  <c r="J26" i="45"/>
  <c r="J24" i="45"/>
  <c r="J22" i="45"/>
  <c r="J20" i="45"/>
  <c r="J18" i="45"/>
  <c r="J16" i="45"/>
  <c r="J14" i="45"/>
  <c r="J28" i="45" l="1"/>
  <c r="I38" i="44"/>
  <c r="I36" i="44"/>
  <c r="I34" i="44"/>
  <c r="I32" i="44"/>
  <c r="I30" i="44"/>
  <c r="I28" i="44"/>
  <c r="I26" i="44"/>
  <c r="I24" i="44"/>
  <c r="I20" i="44"/>
  <c r="H78" i="6" l="1"/>
  <c r="H80" i="6" s="1"/>
  <c r="F78" i="6"/>
  <c r="F80" i="6" s="1"/>
  <c r="H61" i="6"/>
  <c r="F61" i="6"/>
  <c r="H31" i="6"/>
  <c r="H33" i="6" s="1"/>
  <c r="F31" i="6"/>
  <c r="F33" i="6" s="1"/>
  <c r="H15" i="6"/>
  <c r="F15" i="6"/>
  <c r="H82" i="6" l="1"/>
  <c r="H84" i="6" s="1"/>
  <c r="F82" i="6"/>
  <c r="F84" i="6" s="1"/>
  <c r="H35" i="6"/>
  <c r="H37" i="6" s="1"/>
  <c r="F35" i="6"/>
  <c r="I27" i="3"/>
  <c r="G27" i="3"/>
  <c r="E27" i="3"/>
  <c r="X25" i="3"/>
  <c r="X22" i="3"/>
  <c r="K21" i="3"/>
  <c r="X20" i="3"/>
  <c r="K20" i="3"/>
  <c r="K19" i="3"/>
  <c r="E16" i="3" s="1"/>
  <c r="K27" i="3" l="1"/>
  <c r="H86" i="6"/>
  <c r="H39" i="6"/>
  <c r="F37" i="6"/>
  <c r="X27" i="3"/>
  <c r="X30" i="3" s="1"/>
  <c r="X36" i="3" s="1"/>
  <c r="I16" i="3" s="1"/>
  <c r="C19" i="3" l="1"/>
  <c r="G26" i="3" s="1"/>
  <c r="I26" i="3"/>
  <c r="E23" i="3" l="1"/>
  <c r="G25" i="3"/>
  <c r="G23" i="3"/>
  <c r="I25" i="3"/>
  <c r="E26" i="3"/>
  <c r="E25" i="3"/>
  <c r="K25" i="3" s="1"/>
  <c r="I23" i="3"/>
  <c r="K23" i="3" s="1"/>
  <c r="K26" i="3"/>
  <c r="G35" i="43"/>
  <c r="G36" i="43" s="1"/>
  <c r="G20" i="43"/>
  <c r="G21" i="43" s="1"/>
  <c r="G22" i="43" s="1"/>
  <c r="G40" i="43" l="1"/>
  <c r="I40" i="43" s="1"/>
  <c r="G37" i="43"/>
  <c r="X11" i="43"/>
  <c r="G48" i="43"/>
  <c r="I48" i="43" s="1"/>
  <c r="I21" i="43"/>
  <c r="I36" i="43"/>
  <c r="G25" i="43"/>
  <c r="I25" i="43" s="1"/>
  <c r="I39" i="39" l="1"/>
  <c r="K35" i="39"/>
  <c r="K33" i="39"/>
  <c r="K25" i="39"/>
  <c r="K23" i="39"/>
  <c r="K56" i="39"/>
  <c r="K21" i="39"/>
  <c r="K54" i="39"/>
  <c r="K19" i="39"/>
  <c r="K52" i="39"/>
  <c r="K17" i="39"/>
  <c r="K15" i="39"/>
  <c r="K58" i="39" l="1"/>
  <c r="K60" i="39" s="1"/>
  <c r="K62" i="39" s="1"/>
  <c r="I31" i="39" l="1"/>
  <c r="I41" i="39" s="1"/>
  <c r="I80" i="13"/>
  <c r="I82" i="13" s="1"/>
  <c r="E80" i="13"/>
  <c r="E82" i="13" s="1"/>
  <c r="I90" i="13" l="1"/>
  <c r="E84" i="13"/>
  <c r="K31" i="39"/>
  <c r="I37" i="39"/>
  <c r="V41" i="39"/>
  <c r="X31" i="39"/>
  <c r="V37" i="39"/>
  <c r="I84" i="13"/>
  <c r="I88" i="13" l="1"/>
  <c r="I93" i="13" l="1"/>
  <c r="H48" i="34"/>
  <c r="I48" i="34" s="1"/>
  <c r="E48" i="34"/>
  <c r="I47" i="34"/>
  <c r="I46" i="34"/>
  <c r="K45" i="34"/>
  <c r="I45" i="34"/>
  <c r="L44" i="34"/>
  <c r="K44" i="34"/>
  <c r="M44" i="34" s="1"/>
  <c r="L43" i="34"/>
  <c r="K43" i="34"/>
  <c r="G43" i="34"/>
  <c r="D42" i="34"/>
  <c r="H40" i="34"/>
  <c r="E40" i="34"/>
  <c r="H38" i="34"/>
  <c r="I38" i="34" s="1"/>
  <c r="E38" i="34"/>
  <c r="I37" i="34"/>
  <c r="I36" i="34"/>
  <c r="K35" i="34"/>
  <c r="I35" i="34"/>
  <c r="L34" i="34"/>
  <c r="K34" i="34"/>
  <c r="L33" i="34"/>
  <c r="K33" i="34"/>
  <c r="M33" i="34" s="1"/>
  <c r="G33" i="34"/>
  <c r="D32" i="34"/>
  <c r="H30" i="34"/>
  <c r="E30" i="34"/>
  <c r="H28" i="34"/>
  <c r="I28" i="34" s="1"/>
  <c r="E28" i="34"/>
  <c r="I27" i="34"/>
  <c r="I26" i="34"/>
  <c r="K25" i="34"/>
  <c r="I25" i="34"/>
  <c r="L24" i="34"/>
  <c r="K24" i="34"/>
  <c r="L23" i="34"/>
  <c r="K23" i="34"/>
  <c r="G23" i="34"/>
  <c r="D22" i="34"/>
  <c r="H20" i="34"/>
  <c r="E20" i="34"/>
  <c r="H17" i="34"/>
  <c r="E17" i="34"/>
  <c r="I16" i="34"/>
  <c r="I15" i="34"/>
  <c r="K14" i="34"/>
  <c r="I14" i="34"/>
  <c r="L13" i="34"/>
  <c r="K13" i="34"/>
  <c r="L12" i="34"/>
  <c r="K12" i="34"/>
  <c r="D11" i="34"/>
  <c r="H9" i="34"/>
  <c r="E9" i="34"/>
  <c r="M12" i="34" l="1"/>
  <c r="M23" i="34"/>
  <c r="K36" i="34"/>
  <c r="K37" i="34" s="1"/>
  <c r="K38" i="34" s="1"/>
  <c r="I17" i="34"/>
  <c r="M43" i="34"/>
  <c r="M45" i="34" s="1"/>
  <c r="M34" i="34"/>
  <c r="M35" i="34" s="1"/>
  <c r="K15" i="34"/>
  <c r="K16" i="34" s="1"/>
  <c r="K17" i="34" s="1"/>
  <c r="G12" i="34" s="1"/>
  <c r="M13" i="34"/>
  <c r="M14" i="34" s="1"/>
  <c r="K26" i="34"/>
  <c r="K27" i="34" s="1"/>
  <c r="K28" i="34" s="1"/>
  <c r="K46" i="34"/>
  <c r="K47" i="34" s="1"/>
  <c r="K48" i="34" s="1"/>
  <c r="M24" i="34"/>
  <c r="M25" i="34" s="1"/>
  <c r="H100" i="35" l="1"/>
  <c r="H102" i="35" s="1"/>
  <c r="E100" i="35"/>
  <c r="H72" i="35"/>
  <c r="H74" i="35" s="1"/>
  <c r="E72" i="35"/>
  <c r="E74" i="35" s="1"/>
  <c r="H44" i="35"/>
  <c r="H46" i="35" s="1"/>
  <c r="E44" i="35"/>
  <c r="H16" i="35"/>
  <c r="E16" i="35"/>
  <c r="E18" i="35" s="1"/>
  <c r="I65" i="13"/>
  <c r="I63" i="13"/>
  <c r="I30" i="13"/>
  <c r="I32" i="13" s="1"/>
  <c r="I84" i="27"/>
  <c r="H20" i="35" l="1"/>
  <c r="H104" i="35"/>
  <c r="G84" i="27"/>
  <c r="G86" i="27"/>
  <c r="I67" i="13"/>
  <c r="I70" i="13" s="1"/>
  <c r="H48" i="35"/>
  <c r="E102" i="35"/>
  <c r="H76" i="35"/>
  <c r="E46" i="35"/>
  <c r="G39" i="27" l="1"/>
  <c r="I31" i="15" l="1"/>
  <c r="I33" i="15" s="1"/>
  <c r="I16" i="15"/>
  <c r="I37" i="15" l="1"/>
  <c r="I35" i="15"/>
  <c r="H74" i="5"/>
  <c r="H31" i="5"/>
  <c r="F74" i="5" l="1"/>
  <c r="F76" i="5"/>
  <c r="I11" i="13"/>
  <c r="I10" i="13"/>
  <c r="I13" i="13" l="1"/>
  <c r="I16" i="13" s="1"/>
  <c r="F33" i="5" l="1"/>
  <c r="G16" i="15" l="1"/>
  <c r="G31" i="15"/>
  <c r="J81" i="37" l="1"/>
  <c r="G81" i="37"/>
  <c r="G91" i="37" s="1"/>
  <c r="J70" i="37"/>
  <c r="G70" i="37"/>
  <c r="J22" i="37"/>
  <c r="G22" i="37"/>
  <c r="J87" i="37" l="1"/>
  <c r="G87" i="37"/>
  <c r="J91" i="37"/>
  <c r="J33" i="37" l="1"/>
  <c r="J43" i="37" s="1"/>
  <c r="G33" i="37"/>
  <c r="G43" i="37" s="1"/>
  <c r="J39" i="37" l="1"/>
  <c r="G39" i="37"/>
  <c r="G33" i="15" l="1"/>
  <c r="G37" i="15" l="1"/>
  <c r="G35" i="15"/>
  <c r="I39" i="15"/>
  <c r="E30" i="13" l="1"/>
  <c r="I34" i="13" s="1"/>
  <c r="E32" i="13" l="1"/>
  <c r="I40" i="13" s="1"/>
  <c r="H18" i="35"/>
  <c r="I38" i="13" l="1"/>
  <c r="I43" i="13" s="1"/>
  <c r="I37" i="27"/>
  <c r="J28" i="22" l="1"/>
  <c r="J30" i="22" s="1"/>
  <c r="G28" i="22"/>
  <c r="G32" i="22" l="1"/>
  <c r="G30" i="22"/>
  <c r="I24" i="21"/>
  <c r="K40" i="20" l="1"/>
  <c r="K43" i="20" s="1"/>
  <c r="I40" i="20"/>
  <c r="I43" i="20" s="1"/>
  <c r="K27" i="20"/>
  <c r="I27" i="20"/>
  <c r="I28" i="20" s="1"/>
  <c r="I30" i="20" s="1"/>
  <c r="M35" i="19"/>
  <c r="K35" i="19"/>
  <c r="I35" i="19"/>
  <c r="M26" i="19"/>
  <c r="K26" i="19"/>
  <c r="I26" i="19"/>
  <c r="K37" i="21"/>
  <c r="K39" i="21" s="1"/>
  <c r="I37" i="21"/>
  <c r="I39" i="21" s="1"/>
  <c r="K24" i="21"/>
  <c r="K25" i="21"/>
  <c r="I27" i="19" l="1"/>
  <c r="I36" i="19"/>
  <c r="I39" i="19" s="1"/>
  <c r="K28" i="20"/>
  <c r="K30" i="20" s="1"/>
  <c r="I25" i="21"/>
  <c r="I27" i="21" s="1"/>
  <c r="K27" i="21"/>
  <c r="K20" i="18" l="1"/>
  <c r="K21" i="18" s="1"/>
  <c r="K32" i="18"/>
  <c r="K38" i="18" l="1"/>
  <c r="K43" i="18" s="1"/>
  <c r="F31" i="14" l="1"/>
  <c r="D31" i="14"/>
  <c r="F24" i="14"/>
  <c r="D24" i="14"/>
  <c r="F31" i="5" l="1"/>
  <c r="G37" i="27" l="1"/>
  <c r="K27" i="19" l="1"/>
  <c r="M2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F31" authorId="0" shapeId="0" xr:uid="{ACB7B5CF-2B65-4F29-AC25-9EAFA172AC05}">
      <text>
        <r>
          <rPr>
            <b/>
            <sz val="9"/>
            <color indexed="81"/>
            <rFont val="Tahoma"/>
            <family val="2"/>
          </rPr>
          <t xml:space="preserve">W2 Base earnings ONLY should be entered here. Use OT, COMM,BONUS tab at bottom of spreadsheet for calculating that income. </t>
        </r>
      </text>
    </comment>
    <comment ref="S31" authorId="0" shapeId="0" xr:uid="{46622DFC-C996-4F24-84AE-137D6DCC17C2}">
      <text>
        <r>
          <rPr>
            <b/>
            <sz val="9"/>
            <color indexed="81"/>
            <rFont val="Tahoma"/>
            <family val="2"/>
          </rPr>
          <t xml:space="preserve">W2 Base earnings ONLY should be entered here. Use OT, COMM,BONUS tab at bottom of spreadsheet for calculating that income. </t>
        </r>
      </text>
    </comment>
    <comment ref="F33" authorId="1" shapeId="0" xr:uid="{4F51BB82-E939-420D-A010-9A65A23DA843}">
      <text>
        <r>
          <rPr>
            <b/>
            <sz val="9"/>
            <color indexed="81"/>
            <rFont val="Tahoma"/>
            <family val="2"/>
          </rPr>
          <t>W2 Base earnings ONLY should be entered here.  Use OT, COMM,BONUS tab at bottom of spreadsheet for calculating that income.</t>
        </r>
      </text>
    </comment>
    <comment ref="S33" authorId="1" shapeId="0" xr:uid="{239E69C8-9431-46C3-8289-E6D139F38762}">
      <text>
        <r>
          <rPr>
            <b/>
            <sz val="9"/>
            <color indexed="81"/>
            <rFont val="Tahoma"/>
            <family val="2"/>
          </rPr>
          <t>W2 Base earnings ONLY should be entered here.  Use OT, COMM,BONUS tab at bottom of spreadsheet for calculating that income.</t>
        </r>
      </text>
    </comment>
    <comment ref="F35" authorId="0" shapeId="0" xr:uid="{A2739577-56F0-4F46-88A1-7E7E56D08922}">
      <text>
        <r>
          <rPr>
            <b/>
            <sz val="9"/>
            <color indexed="81"/>
            <rFont val="Tahoma"/>
            <family val="2"/>
          </rPr>
          <t>W2 Base earnings ONLY should be entered here.  Use OT, COMM, BONUS tab at bottom of spreadsheet for calculating that income.</t>
        </r>
      </text>
    </comment>
    <comment ref="S35" authorId="0" shapeId="0" xr:uid="{1994029E-E0D5-4EF2-8815-48B4E28B7054}">
      <text>
        <r>
          <rPr>
            <b/>
            <sz val="9"/>
            <color indexed="81"/>
            <rFont val="Tahoma"/>
            <family val="2"/>
          </rPr>
          <t>W2 Base earnings ONLY should be entered here.  Use OT, COMM, BONUS tab at bottom of spreadsheet for calculating that income.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temp</author>
  </authors>
  <commentList>
    <comment ref="G25" authorId="0" shapeId="0" xr:uid="{00000000-0006-0000-0E00-000001000000}">
      <text>
        <r>
          <rPr>
            <b/>
            <sz val="9"/>
            <color indexed="81"/>
            <rFont val="Tahoma"/>
            <family val="2"/>
          </rPr>
          <t>Not applicable to FHA &amp; VA</t>
        </r>
      </text>
    </comment>
    <comment ref="I25" authorId="0" shapeId="0" xr:uid="{00000000-0006-0000-0E00-000002000000}">
      <text>
        <r>
          <rPr>
            <b/>
            <sz val="9"/>
            <color indexed="81"/>
            <rFont val="Tahoma"/>
            <family val="2"/>
          </rPr>
          <t>Not applicable to FHA &amp; VA</t>
        </r>
      </text>
    </comment>
    <comment ref="G31" authorId="0" shapeId="0" xr:uid="{00000000-0006-0000-0E00-000003000000}">
      <text>
        <r>
          <rPr>
            <b/>
            <i/>
            <sz val="12"/>
            <color indexed="10"/>
            <rFont val="Segoe UI"/>
            <family val="2"/>
          </rPr>
          <t>FNMA &amp; USDA require borrower to have 100% ownership in business to allow use of earnings for qualifying purposes.</t>
        </r>
      </text>
    </comment>
    <comment ref="I31" authorId="0" shapeId="0" xr:uid="{00000000-0006-0000-0E00-000004000000}">
      <text>
        <r>
          <rPr>
            <b/>
            <i/>
            <sz val="12"/>
            <color indexed="10"/>
            <rFont val="Segoe UI"/>
            <family val="2"/>
          </rPr>
          <t>FNMA &amp; USDA require borrower to have 100% ownership in business to allow use of earnings for qualifying purposes.</t>
        </r>
      </text>
    </comment>
    <comment ref="G72" authorId="0" shapeId="0" xr:uid="{00000000-0006-0000-0E00-000005000000}">
      <text>
        <r>
          <rPr>
            <b/>
            <sz val="9"/>
            <color indexed="81"/>
            <rFont val="Tahoma"/>
            <family val="2"/>
          </rPr>
          <t>Not applicable to FHA &amp; VA</t>
        </r>
      </text>
    </comment>
    <comment ref="I72" authorId="0" shapeId="0" xr:uid="{00000000-0006-0000-0E00-000006000000}">
      <text>
        <r>
          <rPr>
            <b/>
            <sz val="9"/>
            <color indexed="81"/>
            <rFont val="Tahoma"/>
            <family val="2"/>
          </rPr>
          <t>Not applicable to FHA &amp; VA</t>
        </r>
      </text>
    </comment>
    <comment ref="G78" authorId="0" shapeId="0" xr:uid="{00000000-0006-0000-0E00-000007000000}">
      <text>
        <r>
          <rPr>
            <b/>
            <i/>
            <sz val="12"/>
            <color indexed="10"/>
            <rFont val="Segoe UI"/>
            <family val="2"/>
          </rPr>
          <t>FNMA &amp; USDA require borrower to have 100% ownership in business to allow use of earnings for qualifying purposes.</t>
        </r>
      </text>
    </comment>
    <comment ref="I78" authorId="0" shapeId="0" xr:uid="{00000000-0006-0000-0E00-000008000000}">
      <text>
        <r>
          <rPr>
            <b/>
            <i/>
            <sz val="12"/>
            <color indexed="10"/>
            <rFont val="Segoe UI"/>
            <family val="2"/>
          </rPr>
          <t>FNMA &amp; USDA require borrower to have 100% ownership in business to allow use of earnings for qualifying purposes.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6" authorId="0" shapeId="0" xr:uid="{00000000-0006-0000-1100-000001000000}">
      <text>
        <r>
          <rPr>
            <sz val="9"/>
            <color indexed="81"/>
            <rFont val="Calibri"/>
            <family val="2"/>
            <scheme val="minor"/>
          </rPr>
          <t>Verify property still owned by Borrower.</t>
        </r>
      </text>
    </comment>
    <comment ref="K6" authorId="0" shapeId="0" xr:uid="{00000000-0006-0000-1100-000002000000}">
      <text>
        <r>
          <rPr>
            <sz val="9"/>
            <color indexed="81"/>
            <rFont val="Calibri"/>
            <family val="2"/>
            <scheme val="minor"/>
          </rPr>
          <t>Verify property still owned by Borrower.</t>
        </r>
      </text>
    </comment>
    <comment ref="I11" authorId="0" shapeId="0" xr:uid="{00000000-0006-0000-1100-000003000000}">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t>
        </r>
      </text>
    </comment>
    <comment ref="K11" authorId="0" shapeId="0" xr:uid="{00000000-0006-0000-1100-000004000000}">
      <text>
        <r>
          <rPr>
            <b/>
            <sz val="9"/>
            <color indexed="81"/>
            <rFont val="Calibri"/>
            <family val="2"/>
            <scheme val="minor"/>
          </rPr>
          <t>Number of Months in Service MUST be greater than Zero to use Step 1.</t>
        </r>
      </text>
    </comment>
    <comment ref="I20" authorId="0" shapeId="0" xr:uid="{00000000-0006-0000-1100-000005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0" authorId="0" shapeId="0" xr:uid="{00000000-0006-0000-1100-000006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2" authorId="0" shapeId="0" xr:uid="{DA06BBA9-1A2F-421A-8460-E4CEE6E0D256}">
      <text>
        <r>
          <rPr>
            <b/>
            <sz val="9"/>
            <color indexed="81"/>
            <rFont val="Calibri"/>
            <family val="2"/>
            <scheme val="minor"/>
          </rPr>
          <t>FHLMC ONLY</t>
        </r>
      </text>
    </comment>
    <comment ref="K22" authorId="0" shapeId="0" xr:uid="{2105216A-A310-4AA9-B61B-79199911D9E8}">
      <text>
        <r>
          <rPr>
            <b/>
            <sz val="9"/>
            <color indexed="81"/>
            <rFont val="Calibri"/>
            <family val="2"/>
            <scheme val="minor"/>
          </rPr>
          <t>FHLMC ONLY</t>
        </r>
      </text>
    </comment>
    <comment ref="I41" authorId="0" shapeId="0" xr:uid="{00000000-0006-0000-1100-000007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41" authorId="0" shapeId="0" xr:uid="{00000000-0006-0000-1100-000008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58" authorId="0" shapeId="0" xr:uid="{11DE8E6B-0FE9-434A-9418-A8F5697AA354}">
      <text>
        <r>
          <rPr>
            <sz val="9"/>
            <color indexed="81"/>
            <rFont val="Calibri"/>
            <family val="2"/>
            <scheme val="minor"/>
          </rPr>
          <t>Verify property still owned by Borrower.</t>
        </r>
      </text>
    </comment>
    <comment ref="K58" authorId="0" shapeId="0" xr:uid="{17F4B0D7-92F2-4F79-A438-9C0CEDD16507}">
      <text>
        <r>
          <rPr>
            <sz val="9"/>
            <color indexed="81"/>
            <rFont val="Calibri"/>
            <family val="2"/>
            <scheme val="minor"/>
          </rPr>
          <t>Verify property still owned by Borrower.</t>
        </r>
      </text>
    </comment>
    <comment ref="I63" authorId="0" shapeId="0" xr:uid="{77B9F936-B9C4-4FF7-AA86-1CB6A072E277}">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t>
        </r>
      </text>
    </comment>
    <comment ref="K63" authorId="0" shapeId="0" xr:uid="{53BC37AF-B3AB-4504-A0AE-3B2F41BA5C61}">
      <text>
        <r>
          <rPr>
            <b/>
            <sz val="9"/>
            <color indexed="81"/>
            <rFont val="Calibri"/>
            <family val="2"/>
            <scheme val="minor"/>
          </rPr>
          <t>Number of Months in Service MUST be greater than Zero to use Step 1.</t>
        </r>
      </text>
    </comment>
    <comment ref="I72" authorId="0" shapeId="0" xr:uid="{89805F4B-D800-4F27-AE03-3FBD188C351B}">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72" authorId="0" shapeId="0" xr:uid="{B7C045AB-8AFB-4F70-A914-C49AC498E3A1}">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74" authorId="0" shapeId="0" xr:uid="{5BE8D4A0-CC2C-4B89-B326-E0EE94711FB5}">
      <text>
        <r>
          <rPr>
            <b/>
            <sz val="9"/>
            <color indexed="81"/>
            <rFont val="Calibri"/>
            <family val="2"/>
            <scheme val="minor"/>
          </rPr>
          <t>FHLMC ONLY</t>
        </r>
      </text>
    </comment>
    <comment ref="K74" authorId="0" shapeId="0" xr:uid="{3D2EADBF-D921-479A-A888-982497D72935}">
      <text>
        <r>
          <rPr>
            <b/>
            <sz val="9"/>
            <color indexed="81"/>
            <rFont val="Calibri"/>
            <family val="2"/>
            <scheme val="minor"/>
          </rPr>
          <t>FHLMC ONLY</t>
        </r>
      </text>
    </comment>
    <comment ref="I93" authorId="0" shapeId="0" xr:uid="{3A27E3CD-EC08-4344-9AD4-6F9D74B0FC6F}">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93" authorId="0" shapeId="0" xr:uid="{8F83AC12-87E7-47A3-BAD6-54FA92355EF1}">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110" authorId="0" shapeId="0" xr:uid="{1BE10086-BB99-4068-890E-7FB2A44F4EA1}">
      <text>
        <r>
          <rPr>
            <sz val="9"/>
            <color indexed="81"/>
            <rFont val="Calibri"/>
            <family val="2"/>
            <scheme val="minor"/>
          </rPr>
          <t>Verify property still owned by Borrower.</t>
        </r>
      </text>
    </comment>
    <comment ref="K110" authorId="0" shapeId="0" xr:uid="{D6C3E59B-1AC0-4ED4-B571-4BFA79DBE3D8}">
      <text>
        <r>
          <rPr>
            <sz val="9"/>
            <color indexed="81"/>
            <rFont val="Calibri"/>
            <family val="2"/>
            <scheme val="minor"/>
          </rPr>
          <t>Verify property still owned by Borrower.</t>
        </r>
      </text>
    </comment>
    <comment ref="I115" authorId="0" shapeId="0" xr:uid="{E3458639-1B52-44E4-946B-D8202B29DA4F}">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t>
        </r>
      </text>
    </comment>
    <comment ref="K115" authorId="0" shapeId="0" xr:uid="{2E4AA8B6-0B0A-40CC-94CD-C48B530C49C7}">
      <text>
        <r>
          <rPr>
            <b/>
            <sz val="9"/>
            <color indexed="81"/>
            <rFont val="Calibri"/>
            <family val="2"/>
            <scheme val="minor"/>
          </rPr>
          <t>Number of Months in Service MUST be greater than Zero to use Step 1.</t>
        </r>
      </text>
    </comment>
    <comment ref="I124" authorId="0" shapeId="0" xr:uid="{470084A9-6A61-4444-AB78-5F08036D0C11}">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24" authorId="0" shapeId="0" xr:uid="{E83151E5-BC4B-4C99-838D-A5D2B877E52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26" authorId="0" shapeId="0" xr:uid="{62DA1B8B-D20A-42F2-A7B6-F5E6439C663A}">
      <text>
        <r>
          <rPr>
            <b/>
            <sz val="9"/>
            <color indexed="81"/>
            <rFont val="Calibri"/>
            <family val="2"/>
            <scheme val="minor"/>
          </rPr>
          <t>FHLMC ONLY</t>
        </r>
      </text>
    </comment>
    <comment ref="K126" authorId="0" shapeId="0" xr:uid="{323D7333-6E85-408E-87D4-0DA218E0AF73}">
      <text>
        <r>
          <rPr>
            <b/>
            <sz val="9"/>
            <color indexed="81"/>
            <rFont val="Calibri"/>
            <family val="2"/>
            <scheme val="minor"/>
          </rPr>
          <t>FHLMC ONLY</t>
        </r>
      </text>
    </comment>
    <comment ref="I145" authorId="0" shapeId="0" xr:uid="{205974AC-6389-46D5-94D2-D8CD894B6005}">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145" authorId="0" shapeId="0" xr:uid="{B0EA764E-60CA-487A-8F08-2E266B94EAEA}">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162" authorId="0" shapeId="0" xr:uid="{5B98F022-F911-4607-A78F-D6A16D8FF905}">
      <text>
        <r>
          <rPr>
            <sz val="9"/>
            <color indexed="81"/>
            <rFont val="Calibri"/>
            <family val="2"/>
            <scheme val="minor"/>
          </rPr>
          <t>Verify property still owned by Borrower.</t>
        </r>
      </text>
    </comment>
    <comment ref="K162" authorId="0" shapeId="0" xr:uid="{842389D9-ED45-441D-A6AC-F2D3C128DDB8}">
      <text>
        <r>
          <rPr>
            <sz val="9"/>
            <color indexed="81"/>
            <rFont val="Calibri"/>
            <family val="2"/>
            <scheme val="minor"/>
          </rPr>
          <t>Verify property still owned by Borrower.</t>
        </r>
      </text>
    </comment>
    <comment ref="I167" authorId="0" shapeId="0" xr:uid="{EE6986EA-A219-4B50-8F1E-D6141EFBE374}">
      <text>
        <r>
          <rPr>
            <sz val="9"/>
            <color indexed="81"/>
            <rFont val="Calibri"/>
            <family val="2"/>
            <scheme val="minor"/>
          </rPr>
          <t>Number of Months in Service</t>
        </r>
        <r>
          <rPr>
            <b/>
            <sz val="9"/>
            <color indexed="81"/>
            <rFont val="Calibri"/>
            <family val="2"/>
            <scheme val="minor"/>
          </rPr>
          <t xml:space="preserve"> MUST</t>
        </r>
        <r>
          <rPr>
            <sz val="9"/>
            <color indexed="81"/>
            <rFont val="Calibri"/>
            <family val="2"/>
            <scheme val="minor"/>
          </rPr>
          <t xml:space="preserve"> be greater than Zero to use Step 1</t>
        </r>
      </text>
    </comment>
    <comment ref="K167" authorId="0" shapeId="0" xr:uid="{62E0B2DF-6FDD-487E-8EAC-F9B928BD3DF9}">
      <text>
        <r>
          <rPr>
            <b/>
            <sz val="9"/>
            <color indexed="81"/>
            <rFont val="Calibri"/>
            <family val="2"/>
            <scheme val="minor"/>
          </rPr>
          <t>Number of Months in Service MUST be greater than Zero to use Step 1.</t>
        </r>
      </text>
    </comment>
    <comment ref="I176" authorId="0" shapeId="0" xr:uid="{9821EC5B-D1D1-40D8-BE79-CE24CBE8BE58}">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76" authorId="0" shapeId="0" xr:uid="{4CF93217-3722-4018-B92C-3E17E3CB0125}">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78" authorId="0" shapeId="0" xr:uid="{92AD9087-DD1E-43A1-8487-1E4BB116A0C5}">
      <text>
        <r>
          <rPr>
            <b/>
            <sz val="9"/>
            <color indexed="81"/>
            <rFont val="Calibri"/>
            <family val="2"/>
            <scheme val="minor"/>
          </rPr>
          <t>FHLMC ONLY</t>
        </r>
      </text>
    </comment>
    <comment ref="K178" authorId="0" shapeId="0" xr:uid="{665CC13F-914C-4F94-89C6-19C6261B020D}">
      <text>
        <r>
          <rPr>
            <b/>
            <sz val="9"/>
            <color indexed="81"/>
            <rFont val="Calibri"/>
            <family val="2"/>
            <scheme val="minor"/>
          </rPr>
          <t>FHLMC ONLY</t>
        </r>
      </text>
    </comment>
    <comment ref="I197" authorId="0" shapeId="0" xr:uid="{849A1C25-A3D4-43E2-B338-DC903CFBFB2F}">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197" authorId="0" shapeId="0" xr:uid="{98A424A3-855F-478B-80FE-3A29BED22705}">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22" authorId="0" shapeId="0" xr:uid="{00000000-0006-0000-1200-000001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2" authorId="0" shapeId="0" xr:uid="{00000000-0006-0000-1200-000002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M22" authorId="0" shapeId="0" xr:uid="{00000000-0006-0000-1200-000003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4" authorId="0" shapeId="0" xr:uid="{4BC59FD5-8AB3-4565-A913-7D7C2E0258B8}">
      <text>
        <r>
          <rPr>
            <b/>
            <sz val="9"/>
            <color indexed="81"/>
            <rFont val="Calibri"/>
            <family val="2"/>
            <scheme val="minor"/>
          </rPr>
          <t xml:space="preserve">FHLMC ONLY
</t>
        </r>
      </text>
    </comment>
    <comment ref="K24" authorId="0" shapeId="0" xr:uid="{849924AC-5F2B-44B6-AA22-3F9FBE1A8950}">
      <text>
        <r>
          <rPr>
            <b/>
            <sz val="9"/>
            <color indexed="81"/>
            <rFont val="Calibri"/>
            <family val="2"/>
            <scheme val="minor"/>
          </rPr>
          <t xml:space="preserve">FHLMC ONLY
</t>
        </r>
      </text>
    </comment>
    <comment ref="M24" authorId="0" shapeId="0" xr:uid="{5298F5A3-D40F-4A61-9B60-9AE79F401F55}">
      <text>
        <r>
          <rPr>
            <b/>
            <sz val="9"/>
            <color indexed="81"/>
            <rFont val="Calibri"/>
            <family val="2"/>
            <scheme val="minor"/>
          </rPr>
          <t>FHLMC ONLY</t>
        </r>
      </text>
    </comment>
    <comment ref="I74" authorId="0" shapeId="0" xr:uid="{C8325EFF-3E16-471E-9B7B-E35B7AEE90A2}">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74" authorId="0" shapeId="0" xr:uid="{F187F933-5AF6-4269-B6BB-ABD64A5CB138}">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M74" authorId="0" shapeId="0" xr:uid="{C12A49CD-8BEE-4C41-BEE7-EFFCC80C98F7}">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76" authorId="0" shapeId="0" xr:uid="{A2A5B94A-521B-44DE-A4E4-1DFB03D393F1}">
      <text>
        <r>
          <rPr>
            <b/>
            <sz val="9"/>
            <color indexed="81"/>
            <rFont val="Calibri"/>
            <family val="2"/>
            <scheme val="minor"/>
          </rPr>
          <t xml:space="preserve">FHLMC ONLY
</t>
        </r>
      </text>
    </comment>
    <comment ref="K76" authorId="0" shapeId="0" xr:uid="{B839FE4E-01D0-411E-B159-9D17AFC95B3A}">
      <text>
        <r>
          <rPr>
            <b/>
            <sz val="9"/>
            <color indexed="81"/>
            <rFont val="Calibri"/>
            <family val="2"/>
            <scheme val="minor"/>
          </rPr>
          <t xml:space="preserve">FHLMC ONLY
</t>
        </r>
      </text>
    </comment>
    <comment ref="M76" authorId="0" shapeId="0" xr:uid="{8B0B3D1E-7D45-48E3-A68B-3E2E0536CD2C}">
      <text>
        <r>
          <rPr>
            <b/>
            <sz val="9"/>
            <color indexed="81"/>
            <rFont val="Calibri"/>
            <family val="2"/>
            <scheme val="minor"/>
          </rPr>
          <t>FHLMC ONLY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I7" authorId="0" shapeId="0" xr:uid="{00000000-0006-0000-1300-000001000000}">
      <text>
        <r>
          <rPr>
            <sz val="9"/>
            <color indexed="81"/>
            <rFont val="Calibri"/>
            <family val="2"/>
            <scheme val="minor"/>
          </rPr>
          <t>Verify Property still owned by Borrower.</t>
        </r>
      </text>
    </comment>
    <comment ref="K7" authorId="0" shapeId="0" xr:uid="{00000000-0006-0000-1300-000002000000}">
      <text>
        <r>
          <rPr>
            <sz val="9"/>
            <color indexed="81"/>
            <rFont val="Calibri"/>
            <family val="2"/>
            <scheme val="minor"/>
          </rPr>
          <t>Verify property still owned by Borrower.</t>
        </r>
      </text>
    </comment>
    <comment ref="I23" authorId="0" shapeId="0" xr:uid="{00000000-0006-0000-1300-000003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3" authorId="0" shapeId="0" xr:uid="{00000000-0006-0000-1300-000004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64" authorId="0" shapeId="0" xr:uid="{B56C96EB-17C5-4895-9AB6-C060A4DA1A49}">
      <text>
        <r>
          <rPr>
            <sz val="9"/>
            <color indexed="81"/>
            <rFont val="Calibri"/>
            <family val="2"/>
            <scheme val="minor"/>
          </rPr>
          <t>Verify Property still owned by Borrower.</t>
        </r>
      </text>
    </comment>
    <comment ref="K64" authorId="0" shapeId="0" xr:uid="{AB79C968-1703-420B-A15C-306415489760}">
      <text>
        <r>
          <rPr>
            <sz val="9"/>
            <color indexed="81"/>
            <rFont val="Calibri"/>
            <family val="2"/>
            <scheme val="minor"/>
          </rPr>
          <t>Verify property still owned by Borrower.</t>
        </r>
      </text>
    </comment>
    <comment ref="I80" authorId="0" shapeId="0" xr:uid="{D62F114B-7A26-4804-B754-FF998A2BFA7A}">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80" authorId="0" shapeId="0" xr:uid="{3DF89FB1-8515-426A-8EAD-28990D5989B6}">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167" authorId="0" shapeId="0" xr:uid="{00000000-0006-0000-1300-000009000000}">
      <text>
        <r>
          <rPr>
            <sz val="9"/>
            <color indexed="81"/>
            <rFont val="Calibri"/>
            <family val="2"/>
            <scheme val="minor"/>
          </rPr>
          <t>Verify Property still owned by Borrower.</t>
        </r>
      </text>
    </comment>
    <comment ref="K167" authorId="0" shapeId="0" xr:uid="{00000000-0006-0000-1300-00000A000000}">
      <text>
        <r>
          <rPr>
            <sz val="9"/>
            <color indexed="81"/>
            <rFont val="Calibri"/>
            <family val="2"/>
            <scheme val="minor"/>
          </rPr>
          <t>Verify property still owned by Borrower.</t>
        </r>
      </text>
    </comment>
    <comment ref="C183" authorId="0" shapeId="0" xr:uid="{00000000-0006-0000-1300-00000B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183" authorId="0" shapeId="0" xr:uid="{00000000-0006-0000-1300-00000C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183" authorId="0" shapeId="0" xr:uid="{00000000-0006-0000-1300-00000D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01" authorId="0" shapeId="0" xr:uid="{00000000-0006-0000-1300-00000E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201" authorId="0" shapeId="0" xr:uid="{00000000-0006-0000-1300-00000F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220" authorId="0" shapeId="0" xr:uid="{00000000-0006-0000-1300-000010000000}">
      <text>
        <r>
          <rPr>
            <sz val="9"/>
            <color indexed="81"/>
            <rFont val="Calibri"/>
            <family val="2"/>
            <scheme val="minor"/>
          </rPr>
          <t>Verify Property still owned by Borrower.</t>
        </r>
      </text>
    </comment>
    <comment ref="K220" authorId="0" shapeId="0" xr:uid="{00000000-0006-0000-1300-000011000000}">
      <text>
        <r>
          <rPr>
            <sz val="9"/>
            <color indexed="81"/>
            <rFont val="Calibri"/>
            <family val="2"/>
            <scheme val="minor"/>
          </rPr>
          <t>Verify property still owned by Borrower.</t>
        </r>
      </text>
    </comment>
    <comment ref="C236" authorId="0" shapeId="0" xr:uid="{00000000-0006-0000-1300-000012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236" authorId="0" shapeId="0" xr:uid="{00000000-0006-0000-1300-000013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36" authorId="0" shapeId="0" xr:uid="{00000000-0006-0000-1300-000014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257" authorId="0" shapeId="0" xr:uid="{00000000-0006-0000-1300-000015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257" authorId="0" shapeId="0" xr:uid="{00000000-0006-0000-1300-000016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 ref="I275" authorId="0" shapeId="0" xr:uid="{00000000-0006-0000-1300-000017000000}">
      <text>
        <r>
          <rPr>
            <sz val="9"/>
            <color indexed="81"/>
            <rFont val="Calibri"/>
            <family val="2"/>
            <scheme val="minor"/>
          </rPr>
          <t>Verify Property still owned by Borrower.</t>
        </r>
      </text>
    </comment>
    <comment ref="K275" authorId="0" shapeId="0" xr:uid="{00000000-0006-0000-1300-000018000000}">
      <text>
        <r>
          <rPr>
            <sz val="9"/>
            <color indexed="81"/>
            <rFont val="Calibri"/>
            <family val="2"/>
            <scheme val="minor"/>
          </rPr>
          <t>Verify property still owned by Borrower.</t>
        </r>
      </text>
    </comment>
    <comment ref="C291" authorId="0" shapeId="0" xr:uid="{00000000-0006-0000-1300-000019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I291" authorId="0" shapeId="0" xr:uid="{00000000-0006-0000-1300-00001A000000}">
      <text>
        <r>
          <rPr>
            <b/>
            <sz val="9"/>
            <color indexed="81"/>
            <rFont val="Calibri"/>
            <family val="2"/>
            <scheme val="minor"/>
          </rPr>
          <t>One-Time Extraordinary Expense</t>
        </r>
        <r>
          <rPr>
            <sz val="9"/>
            <color indexed="81"/>
            <rFont val="Calibri"/>
            <family val="2"/>
            <scheme val="minor"/>
          </rPr>
          <t xml:space="preserve">
Should be viewed as casualty losses (damage, destruction or loss of property from any sudden, unexpected or unusual event; such as flood, hurricane, tornado, fire, earthquake, etc.).</t>
        </r>
      </text>
    </comment>
    <comment ref="K291" authorId="0" shapeId="0" xr:uid="{00000000-0006-0000-1300-00001B000000}">
      <text>
        <r>
          <rPr>
            <b/>
            <sz val="9"/>
            <color indexed="81"/>
            <rFont val="Calibri"/>
            <family val="2"/>
            <scheme val="minor"/>
          </rPr>
          <t>One-Time Extraordinary Expense</t>
        </r>
        <r>
          <rPr>
            <b/>
            <sz val="9"/>
            <color indexed="81"/>
            <rFont val="Tahoma"/>
            <family val="2"/>
          </rPr>
          <t xml:space="preserve">
</t>
        </r>
        <r>
          <rPr>
            <sz val="10"/>
            <color indexed="81"/>
            <rFont val="Calibri"/>
            <family val="2"/>
            <scheme val="minor"/>
          </rPr>
          <t>Should be viewed as casualty losses (damage, destruction or loss of property from any sudden, unexpected or unusual event; such as flood, hurricane, tornado, fire, earthquake, etc.).</t>
        </r>
      </text>
    </comment>
    <comment ref="I309" authorId="0" shapeId="0" xr:uid="{00000000-0006-0000-1300-00001C000000}">
      <text>
        <r>
          <rPr>
            <b/>
            <sz val="9"/>
            <color indexed="81"/>
            <rFont val="Calibri"/>
            <family val="2"/>
            <scheme val="minor"/>
          </rPr>
          <t xml:space="preserve">REMINDER
</t>
        </r>
        <r>
          <rPr>
            <sz val="9"/>
            <color indexed="81"/>
            <rFont val="Calibri"/>
            <family val="2"/>
            <scheme val="minor"/>
          </rPr>
          <t>The full PITIA of the Borrower's principal residence must be counted as a monthly obligation.</t>
        </r>
      </text>
    </comment>
    <comment ref="K309" authorId="0" shapeId="0" xr:uid="{00000000-0006-0000-1300-00001D000000}">
      <text>
        <r>
          <rPr>
            <b/>
            <sz val="9"/>
            <color indexed="81"/>
            <rFont val="Calibri"/>
            <family val="2"/>
            <scheme val="minor"/>
          </rPr>
          <t>REMINDER</t>
        </r>
        <r>
          <rPr>
            <sz val="9"/>
            <color indexed="81"/>
            <rFont val="Calibri"/>
            <family val="2"/>
            <scheme val="minor"/>
          </rPr>
          <t xml:space="preserve">
The full PITIA of the Borrower's principal residence must be counted as a monthly obligation.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E26" authorId="0" shapeId="0" xr:uid="{0BB1B6A2-F4E9-4974-AE73-BD577701A7A2}">
      <text>
        <r>
          <rPr>
            <b/>
            <sz val="9"/>
            <color indexed="81"/>
            <rFont val="Tahoma"/>
            <family val="2"/>
          </rPr>
          <t xml:space="preserve">W2 Base earnings ONLY should be entered here.  Please see OT, COMM,BONUS tab at borrom of spreadsheet for calculating that income. </t>
        </r>
      </text>
    </comment>
    <comment ref="E28" authorId="1" shapeId="0" xr:uid="{BFEFDB3E-4B74-497C-AA44-6CC51515BFCB}">
      <text>
        <r>
          <rPr>
            <b/>
            <sz val="9"/>
            <color indexed="81"/>
            <rFont val="Tahoma"/>
            <family val="2"/>
          </rPr>
          <t>W2 Base earnings ONLY should be entered here.  Please see OT, COMM,BONUS tab at bottom of spreadsheet for calculating that income.</t>
        </r>
      </text>
    </comment>
    <comment ref="E30" authorId="0" shapeId="0" xr:uid="{0CA92EAC-5017-434C-984B-A97884ACEC48}">
      <text>
        <r>
          <rPr>
            <b/>
            <sz val="9"/>
            <color indexed="81"/>
            <rFont val="Tahoma"/>
            <family val="2"/>
          </rPr>
          <t>W2 Base earnings ONLY should be entered here.  Please see OT, COMM, BONUS tab at bottom of spreadsheet for calculating that income.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 Peoples</author>
  </authors>
  <commentList>
    <comment ref="E16" authorId="0" shapeId="0" xr:uid="{2A2F4F83-05E2-4A67-A7D9-F6795A2FDBDC}">
      <text>
        <r>
          <rPr>
            <b/>
            <sz val="9"/>
            <color indexed="81"/>
            <rFont val="Tahoma"/>
            <family val="2"/>
          </rPr>
          <t>Do not enter here, worksheet will calculate from input below.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G17" authorId="0" shapeId="0" xr:uid="{E45BCC1C-F4D1-4D71-BB9D-E9CCBAA282B3}">
      <text>
        <r>
          <rPr>
            <b/>
            <sz val="9"/>
            <color indexed="81"/>
            <rFont val="Tahoma"/>
            <family val="2"/>
          </rPr>
          <t>Not applicable to FHA &amp; VA</t>
        </r>
      </text>
    </comment>
    <comment ref="G32" authorId="0" shapeId="0" xr:uid="{FB0734ED-0E80-43A2-A8E7-7EB747DCADD3}">
      <text>
        <r>
          <rPr>
            <b/>
            <sz val="9"/>
            <color indexed="81"/>
            <rFont val="Tahoma"/>
            <family val="2"/>
          </rPr>
          <t>Not applicable to FHA &amp; VA</t>
        </r>
      </text>
    </comment>
    <comment ref="C48" authorId="1" shapeId="0" xr:uid="{ADE2E77F-A2F6-4672-8CCC-E9894E748540}">
      <text>
        <r>
          <rPr>
            <b/>
            <sz val="9"/>
            <color indexed="81"/>
            <rFont val="Tahoma"/>
            <family val="2"/>
          </rPr>
          <t>Enter income used for qualifying purposes prior to reduction for 2106 expenses.</t>
        </r>
      </text>
    </comment>
    <comment ref="E48" authorId="1" shapeId="0" xr:uid="{5C0657F3-CB67-4EB3-BDDD-DF1928DAD1A8}">
      <text>
        <r>
          <rPr>
            <b/>
            <sz val="9"/>
            <color indexed="81"/>
            <rFont val="Tahoma"/>
            <family val="2"/>
          </rPr>
          <t>Enter % of 2106 expenses used for income qualification.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temp</author>
    <author>%USERNAME%</author>
  </authors>
  <commentList>
    <comment ref="F22" authorId="0" shapeId="0" xr:uid="{00000000-0006-0000-0900-000001000000}">
      <text>
        <r>
          <rPr>
            <b/>
            <sz val="9"/>
            <color indexed="81"/>
            <rFont val="Tahoma"/>
            <family val="2"/>
          </rPr>
          <t>Not applicable to FHA &amp; VA</t>
        </r>
      </text>
    </comment>
    <comment ref="H22" authorId="0" shapeId="0" xr:uid="{00000000-0006-0000-0900-000002000000}">
      <text>
        <r>
          <rPr>
            <b/>
            <sz val="9"/>
            <color indexed="81"/>
            <rFont val="Tahoma"/>
            <family val="2"/>
          </rPr>
          <t>Not applicable to FHA &amp; VA</t>
        </r>
      </text>
    </comment>
    <comment ref="F26" authorId="0" shapeId="0" xr:uid="{00000000-0006-0000-0900-000003000000}">
      <text>
        <r>
          <rPr>
            <b/>
            <sz val="9"/>
            <color indexed="81"/>
            <rFont val="Tahoma"/>
            <family val="2"/>
          </rPr>
          <t>VA allows as long as less than 25% of the square footage of the home is being used.
FHA allows Interest, MIP, Taxes &amp; Insurance only.</t>
        </r>
      </text>
    </comment>
    <comment ref="H26" authorId="0" shapeId="0" xr:uid="{00000000-0006-0000-0900-000004000000}">
      <text>
        <r>
          <rPr>
            <b/>
            <sz val="9"/>
            <color indexed="81"/>
            <rFont val="Tahoma"/>
            <family val="2"/>
          </rPr>
          <t>VA allows as long as &lt;25% of the square footage of the home is being used.
FHA allows Interest, MIP, Taxes &amp; Insurance only.</t>
        </r>
      </text>
    </comment>
    <comment ref="F27" authorId="1" shapeId="0" xr:uid="{00000000-0006-0000-0900-000005000000}">
      <text>
        <r>
          <rPr>
            <b/>
            <sz val="9"/>
            <color indexed="81"/>
            <rFont val="Tahoma"/>
            <family val="2"/>
          </rPr>
          <t>Business Mileage can be filed on Schedule C or Form 4562.  Deduction can only be taken once.</t>
        </r>
      </text>
    </comment>
    <comment ref="H27" authorId="1" shapeId="0" xr:uid="{00000000-0006-0000-0900-000006000000}">
      <text>
        <r>
          <rPr>
            <b/>
            <sz val="9"/>
            <color indexed="81"/>
            <rFont val="Tahoma"/>
            <family val="2"/>
          </rPr>
          <t>Business Mileage can be filed on Schedule C or Form 4562.  Deduction can only be taken once.</t>
        </r>
      </text>
    </comment>
    <comment ref="F65" authorId="0" shapeId="0" xr:uid="{00000000-0006-0000-0900-000007000000}">
      <text>
        <r>
          <rPr>
            <b/>
            <sz val="9"/>
            <color indexed="81"/>
            <rFont val="Tahoma"/>
            <family val="2"/>
          </rPr>
          <t>Not applicable to FHA &amp; VA</t>
        </r>
      </text>
    </comment>
    <comment ref="H65" authorId="0" shapeId="0" xr:uid="{00000000-0006-0000-0900-000008000000}">
      <text>
        <r>
          <rPr>
            <b/>
            <sz val="9"/>
            <color indexed="81"/>
            <rFont val="Tahoma"/>
            <family val="2"/>
          </rPr>
          <t>Not applicable to FHA &amp; VA</t>
        </r>
      </text>
    </comment>
    <comment ref="F69" authorId="0" shapeId="0" xr:uid="{00000000-0006-0000-0900-000009000000}">
      <text>
        <r>
          <rPr>
            <b/>
            <sz val="9"/>
            <color indexed="81"/>
            <rFont val="Tahoma"/>
            <family val="2"/>
          </rPr>
          <t>VA allows as long as less than 25% of the square footage of the home is being used.
FHA allows Interest, MIP, Taxes &amp; Insurance only.</t>
        </r>
      </text>
    </comment>
    <comment ref="H69" authorId="0" shapeId="0" xr:uid="{00000000-0006-0000-0900-00000A000000}">
      <text>
        <r>
          <rPr>
            <b/>
            <sz val="9"/>
            <color indexed="81"/>
            <rFont val="Tahoma"/>
            <family val="2"/>
          </rPr>
          <t>VA allows as long as &lt;25% of the square footage of the home is being used.
FHA allows Interest, MIP, Taxes &amp; Insurance only.</t>
        </r>
      </text>
    </comment>
    <comment ref="F70" authorId="1" shapeId="0" xr:uid="{00000000-0006-0000-0900-00000B000000}">
      <text>
        <r>
          <rPr>
            <b/>
            <sz val="9"/>
            <color indexed="81"/>
            <rFont val="Tahoma"/>
            <family val="2"/>
          </rPr>
          <t>Business Mileage can be filed on Schedule C or Form 4562.  Deduction can only be taken once.</t>
        </r>
      </text>
    </comment>
    <comment ref="H70" authorId="1" shapeId="0" xr:uid="{00000000-0006-0000-0900-00000C000000}">
      <text>
        <r>
          <rPr>
            <b/>
            <sz val="9"/>
            <color indexed="81"/>
            <rFont val="Tahoma"/>
            <family val="2"/>
          </rPr>
          <t>Business Mileage can be filed on Schedule C or Form 4562.  Deduction can only be taken once.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%USERNAME%</author>
  </authors>
  <commentList>
    <comment ref="G17" authorId="0" shapeId="0" xr:uid="{00000000-0006-0000-0A00-000001000000}">
      <text>
        <r>
          <rPr>
            <b/>
            <sz val="10"/>
            <color indexed="81"/>
            <rFont val="Tahoma"/>
            <family val="2"/>
          </rPr>
          <t>Add the nontaxable portion of these types of income to total income.  However, caution should be exercised when including them.  These sources of income may or may not be stable or continuous.  Do not include any income that represents a one-time occurrence or is not stable.</t>
        </r>
      </text>
    </comment>
    <comment ref="J17" authorId="0" shapeId="0" xr:uid="{00000000-0006-0000-0A00-000002000000}">
      <text>
        <r>
          <rPr>
            <b/>
            <sz val="9"/>
            <color indexed="81"/>
            <rFont val="Tahoma"/>
            <family val="2"/>
          </rPr>
          <t>Add the nontaxable portion of these types of income to total income.  However, caution should be exercised when including them.  These sources of income may or may not be stable or continuous.  Do not include any income that represents a one-time occurrence or is not stable.</t>
        </r>
        <r>
          <rPr>
            <sz val="9"/>
            <color indexed="81"/>
            <rFont val="Tahoma"/>
            <family val="2"/>
          </rPr>
          <t xml:space="preserve">
</t>
        </r>
      </text>
    </comment>
    <comment ref="G20" authorId="0" shapeId="0" xr:uid="{00000000-0006-0000-0A00-000003000000}">
      <text>
        <r>
          <rPr>
            <b/>
            <sz val="9"/>
            <color indexed="81"/>
            <rFont val="Tahoma"/>
            <family val="2"/>
          </rPr>
          <t>Other income reported on Schedule F represents income received by a farmer that was not obtained through farm operations.  If this income cannot be documented to be stable, consistent and recurring, subtract other (Income) and add Other Losses.</t>
        </r>
      </text>
    </comment>
    <comment ref="J20" authorId="0" shapeId="0" xr:uid="{00000000-0006-0000-0A00-000004000000}">
      <text>
        <r>
          <rPr>
            <b/>
            <sz val="9"/>
            <color indexed="81"/>
            <rFont val="Tahoma"/>
            <family val="2"/>
          </rPr>
          <t>Other income reported on Schedule F represents income received by a farmer that was not obtained through farm operations.  If this income cannot be documented to be stable, consistent and recurring, subtract other (Income) and add Other Losses.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Kim Peoples</author>
    <author>temp</author>
  </authors>
  <commentList>
    <comment ref="G24" authorId="0" shapeId="0" xr:uid="{EF4A4DAC-755E-4B36-800B-2A68FC5217BF}">
      <text>
        <r>
          <rPr>
            <b/>
            <sz val="9"/>
            <color indexed="81"/>
            <rFont val="Tahoma"/>
            <family val="2"/>
          </rPr>
          <t>Not applicable to FHA</t>
        </r>
        <r>
          <rPr>
            <sz val="9"/>
            <color indexed="81"/>
            <rFont val="Tahoma"/>
            <family val="2"/>
          </rPr>
          <t xml:space="preserve">
</t>
        </r>
      </text>
    </comment>
    <comment ref="I24" authorId="0" shapeId="0" xr:uid="{5456A5AA-7956-4411-BA3C-BF3B70500124}">
      <text>
        <r>
          <rPr>
            <b/>
            <sz val="9"/>
            <color indexed="81"/>
            <rFont val="Tahoma"/>
            <family val="2"/>
          </rPr>
          <t>Not applicable to FHA</t>
        </r>
        <r>
          <rPr>
            <sz val="9"/>
            <color indexed="81"/>
            <rFont val="Tahoma"/>
            <family val="2"/>
          </rPr>
          <t xml:space="preserve">
</t>
        </r>
      </text>
    </comment>
    <comment ref="G28" authorId="1" shapeId="0" xr:uid="{00000000-0006-0000-0B00-000001000000}">
      <text>
        <r>
          <rPr>
            <b/>
            <sz val="9"/>
            <color indexed="81"/>
            <rFont val="Tahoma"/>
            <family val="2"/>
          </rPr>
          <t>Not applicable to FHA &amp; VA</t>
        </r>
      </text>
    </comment>
    <comment ref="I28" authorId="1" shapeId="0" xr:uid="{00000000-0006-0000-0B00-000002000000}">
      <text>
        <r>
          <rPr>
            <b/>
            <sz val="9"/>
            <color indexed="81"/>
            <rFont val="Tahoma"/>
            <family val="2"/>
          </rPr>
          <t>Not applicable to FHA &amp; VA</t>
        </r>
      </text>
    </comment>
    <comment ref="G69" authorId="0" shapeId="0" xr:uid="{F81FB711-C29E-4258-9A2B-8087F9577634}">
      <text>
        <r>
          <rPr>
            <b/>
            <sz val="9"/>
            <color indexed="81"/>
            <rFont val="Tahoma"/>
            <family val="2"/>
          </rPr>
          <t>Not applicable to FHA</t>
        </r>
        <r>
          <rPr>
            <sz val="9"/>
            <color indexed="81"/>
            <rFont val="Tahoma"/>
            <family val="2"/>
          </rPr>
          <t xml:space="preserve">
</t>
        </r>
      </text>
    </comment>
    <comment ref="I69" authorId="0" shapeId="0" xr:uid="{A75652F4-95E6-402D-B90F-BC6CEC5CA53C}">
      <text>
        <r>
          <rPr>
            <b/>
            <sz val="9"/>
            <color indexed="81"/>
            <rFont val="Tahoma"/>
            <family val="2"/>
          </rPr>
          <t>Not applicable to FHA</t>
        </r>
        <r>
          <rPr>
            <sz val="9"/>
            <color indexed="81"/>
            <rFont val="Tahoma"/>
            <family val="2"/>
          </rPr>
          <t xml:space="preserve">
</t>
        </r>
      </text>
    </comment>
    <comment ref="G73" authorId="1" shapeId="0" xr:uid="{8844FB50-DD6F-40C4-B0DD-617215387F38}">
      <text>
        <r>
          <rPr>
            <b/>
            <sz val="9"/>
            <color indexed="81"/>
            <rFont val="Tahoma"/>
            <family val="2"/>
          </rPr>
          <t>Not applicable to FHA &amp; VA</t>
        </r>
      </text>
    </comment>
    <comment ref="I73" authorId="1" shapeId="0" xr:uid="{4E8A5EEC-E067-4B2F-A689-A3AE5DD403C9}">
      <text>
        <r>
          <rPr>
            <b/>
            <sz val="9"/>
            <color indexed="81"/>
            <rFont val="Tahoma"/>
            <family val="2"/>
          </rPr>
          <t>Not applicable to FHA &amp; VA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temp</author>
  </authors>
  <commentList>
    <comment ref="G39" authorId="0" shapeId="0" xr:uid="{00000000-0006-0000-0C00-000001000000}">
      <text>
        <r>
          <rPr>
            <b/>
            <sz val="9"/>
            <color indexed="81"/>
            <rFont val="Tahoma"/>
            <family val="2"/>
          </rPr>
          <t>Please note if Line 8 totals zero, the calculator will show an error message, but the business is solvent.</t>
        </r>
        <r>
          <rPr>
            <sz val="9"/>
            <color indexed="81"/>
            <rFont val="Tahoma"/>
            <family val="2"/>
          </rPr>
          <t xml:space="preserve">
</t>
        </r>
      </text>
    </comment>
    <comment ref="J39" authorId="0" shapeId="0" xr:uid="{00000000-0006-0000-0C00-000002000000}">
      <text>
        <r>
          <rPr>
            <b/>
            <sz val="9"/>
            <color indexed="81"/>
            <rFont val="Tahoma"/>
            <family val="2"/>
          </rPr>
          <t>Please note if Line 8 totals zero, the calculator will show an error message, but the business is solvent.</t>
        </r>
      </text>
    </comment>
    <comment ref="G43" authorId="0" shapeId="0" xr:uid="{00000000-0006-0000-0C00-000003000000}">
      <text>
        <r>
          <rPr>
            <b/>
            <sz val="9"/>
            <color indexed="81"/>
            <rFont val="Tahoma"/>
            <family val="2"/>
          </rPr>
          <t>Please note if Line 8 totals zero, the calculator will show an error message, but the business is solvent.</t>
        </r>
      </text>
    </comment>
    <comment ref="J43" authorId="0" shapeId="0" xr:uid="{00000000-0006-0000-0C00-000004000000}">
      <text>
        <r>
          <rPr>
            <b/>
            <sz val="9"/>
            <color indexed="81"/>
            <rFont val="Tahoma"/>
            <family val="2"/>
          </rPr>
          <t>Please note in Line 8 totals zero, the calculator will show an error message, but the business is solvent.</t>
        </r>
      </text>
    </comment>
    <comment ref="G87" authorId="0" shapeId="0" xr:uid="{00000000-0006-0000-0C00-000005000000}">
      <text>
        <r>
          <rPr>
            <b/>
            <sz val="9"/>
            <color indexed="81"/>
            <rFont val="Tahoma"/>
            <family val="2"/>
          </rPr>
          <t>Please note if Line 8 totals zero, the calculator will show an error message, but the business is solvent.</t>
        </r>
        <r>
          <rPr>
            <sz val="9"/>
            <color indexed="81"/>
            <rFont val="Tahoma"/>
            <family val="2"/>
          </rPr>
          <t xml:space="preserve">
</t>
        </r>
      </text>
    </comment>
    <comment ref="J87" authorId="0" shapeId="0" xr:uid="{00000000-0006-0000-0C00-000006000000}">
      <text>
        <r>
          <rPr>
            <b/>
            <sz val="9"/>
            <color indexed="81"/>
            <rFont val="Tahoma"/>
            <family val="2"/>
          </rPr>
          <t>Please note if Line 8 totals zero, the calculator will show an error message, but the business is solvent.</t>
        </r>
      </text>
    </comment>
    <comment ref="G91" authorId="0" shapeId="0" xr:uid="{00000000-0006-0000-0C00-000007000000}">
      <text>
        <r>
          <rPr>
            <b/>
            <sz val="9"/>
            <color indexed="81"/>
            <rFont val="Tahoma"/>
            <family val="2"/>
          </rPr>
          <t>Please note if Line 8 totals zero, the calculator will show an error message, but the business is solvent.</t>
        </r>
      </text>
    </comment>
    <comment ref="J91" authorId="0" shapeId="0" xr:uid="{00000000-0006-0000-0C00-000008000000}">
      <text>
        <r>
          <rPr>
            <b/>
            <sz val="9"/>
            <color indexed="81"/>
            <rFont val="Tahoma"/>
            <family val="2"/>
          </rPr>
          <t>Please note in Line 8 totals zero, the calculator will show an error message, but the business is solvent.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Kim Peoples</author>
    <author>temp</author>
  </authors>
  <commentList>
    <comment ref="F23" authorId="0" shapeId="0" xr:uid="{D5E5BE9D-4D02-47B1-A6EF-8E45EDD10990}">
      <text>
        <r>
          <rPr>
            <b/>
            <sz val="9"/>
            <color indexed="81"/>
            <rFont val="Tahoma"/>
            <family val="2"/>
          </rPr>
          <t>Not applicable to FHA</t>
        </r>
      </text>
    </comment>
    <comment ref="H23" authorId="0" shapeId="0" xr:uid="{F9FDE7D4-BE21-40E1-9C8D-AFF7F3064874}">
      <text>
        <r>
          <rPr>
            <b/>
            <sz val="9"/>
            <color indexed="81"/>
            <rFont val="Tahoma"/>
            <family val="2"/>
          </rPr>
          <t>Not applicable to FHA</t>
        </r>
      </text>
    </comment>
    <comment ref="F27" authorId="1" shapeId="0" xr:uid="{D533F1E3-10EF-43F3-9658-B6E6D0DC4F33}">
      <text>
        <r>
          <rPr>
            <b/>
            <sz val="9"/>
            <color indexed="81"/>
            <rFont val="Tahoma"/>
            <family val="2"/>
          </rPr>
          <t>Not applicable to FHA &amp; VA</t>
        </r>
        <r>
          <rPr>
            <sz val="9"/>
            <color indexed="81"/>
            <rFont val="Tahoma"/>
            <family val="2"/>
          </rPr>
          <t xml:space="preserve">
</t>
        </r>
      </text>
    </comment>
    <comment ref="H27" authorId="1" shapeId="0" xr:uid="{9DFDE9CF-A004-4FFE-9C6E-75049CD20F4E}">
      <text>
        <r>
          <rPr>
            <b/>
            <sz val="9"/>
            <color indexed="81"/>
            <rFont val="Tahoma"/>
            <family val="2"/>
          </rPr>
          <t>Not applicable to FHA &amp; VA</t>
        </r>
        <r>
          <rPr>
            <sz val="9"/>
            <color indexed="81"/>
            <rFont val="Tahoma"/>
            <family val="2"/>
          </rPr>
          <t xml:space="preserve">
</t>
        </r>
      </text>
    </comment>
    <comment ref="F69" authorId="0" shapeId="0" xr:uid="{AE773B37-94D8-47F9-80D9-7DD66627FC45}">
      <text>
        <r>
          <rPr>
            <b/>
            <sz val="9"/>
            <color indexed="81"/>
            <rFont val="Tahoma"/>
            <family val="2"/>
          </rPr>
          <t>Not applicable to FHA</t>
        </r>
      </text>
    </comment>
    <comment ref="H69" authorId="0" shapeId="0" xr:uid="{04ECDD3D-5919-4257-8F55-719530C1A44E}">
      <text>
        <r>
          <rPr>
            <b/>
            <sz val="9"/>
            <color indexed="81"/>
            <rFont val="Tahoma"/>
            <family val="2"/>
          </rPr>
          <t>Not applicable to FHA</t>
        </r>
      </text>
    </comment>
    <comment ref="F73" authorId="1" shapeId="0" xr:uid="{FE95B24E-091C-4762-8D27-4ADED8303763}">
      <text>
        <r>
          <rPr>
            <b/>
            <sz val="9"/>
            <color indexed="81"/>
            <rFont val="Tahoma"/>
            <family val="2"/>
          </rPr>
          <t>Not applicable to FHA &amp; VA</t>
        </r>
      </text>
    </comment>
    <comment ref="H73" authorId="1" shapeId="0" xr:uid="{25170DEC-89B7-43A6-B8BF-918129799CD3}">
      <text>
        <r>
          <rPr>
            <b/>
            <sz val="9"/>
            <color indexed="81"/>
            <rFont val="Tahoma"/>
            <family val="2"/>
          </rPr>
          <t>Not applicable to FHA &amp; VA</t>
        </r>
        <r>
          <rPr>
            <sz val="9"/>
            <color indexed="81"/>
            <rFont val="Tahoma"/>
            <family val="2"/>
          </rPr>
          <t xml:space="preserve">
</t>
        </r>
      </text>
    </comment>
  </commentList>
</comments>
</file>

<file path=xl/sharedStrings.xml><?xml version="1.0" encoding="utf-8"?>
<sst xmlns="http://schemas.openxmlformats.org/spreadsheetml/2006/main" count="1660" uniqueCount="507">
  <si>
    <t>BORROWER:</t>
  </si>
  <si>
    <t>EMPLOYER:</t>
  </si>
  <si>
    <t xml:space="preserve"> </t>
  </si>
  <si>
    <t>Hourly Base Income</t>
  </si>
  <si>
    <t>X</t>
  </si>
  <si>
    <t>Weekly Base Income</t>
  </si>
  <si>
    <t>52/12=</t>
  </si>
  <si>
    <t>Bi-weekly Base Income</t>
  </si>
  <si>
    <t>26/12=</t>
  </si>
  <si>
    <t>Monthly Base Income</t>
  </si>
  <si>
    <t>1=</t>
  </si>
  <si>
    <t>Annual Base Income</t>
  </si>
  <si>
    <t>/</t>
  </si>
  <si>
    <t>12=</t>
  </si>
  <si>
    <t>OVERTIME</t>
  </si>
  <si>
    <t>COMMISSIONS</t>
  </si>
  <si>
    <t>BONUS</t>
  </si>
  <si>
    <t>FIXED INCOME CALCULATIONS</t>
  </si>
  <si>
    <t>Monthly Amount</t>
  </si>
  <si>
    <t xml:space="preserve">VA Disability </t>
  </si>
  <si>
    <t>Child Support</t>
  </si>
  <si>
    <t>Alimony</t>
  </si>
  <si>
    <t>BUSINESS #1</t>
  </si>
  <si>
    <t>Total Income for Tax Year</t>
  </si>
  <si>
    <t>MONTHLY INCOME</t>
  </si>
  <si>
    <t>Base</t>
  </si>
  <si>
    <t xml:space="preserve">SOCIAL SECURITY, VA DISABILITY, PENSION, 
CHILD SUPPORT,  ALIMONY </t>
  </si>
  <si>
    <t>SELF EMPLOYMENT FOR SOLE PROPRIETOR SCHEDULE C</t>
  </si>
  <si>
    <r>
      <t>Social Security/Disability</t>
    </r>
    <r>
      <rPr>
        <b/>
        <sz val="11"/>
        <color rgb="FFFF0000"/>
        <rFont val="Calibri"/>
        <family val="2"/>
        <scheme val="minor"/>
      </rPr>
      <t xml:space="preserve"> (Non-Taxable)</t>
    </r>
  </si>
  <si>
    <r>
      <t>Social Security/Disability</t>
    </r>
    <r>
      <rPr>
        <b/>
        <sz val="11"/>
        <rFont val="Calibri"/>
        <family val="2"/>
        <scheme val="minor"/>
      </rPr>
      <t xml:space="preserve"> </t>
    </r>
    <r>
      <rPr>
        <b/>
        <sz val="11"/>
        <color rgb="FFFF0000"/>
        <rFont val="Calibri"/>
        <family val="2"/>
        <scheme val="minor"/>
      </rPr>
      <t>(Taxable)</t>
    </r>
  </si>
  <si>
    <t>Monthly</t>
  </si>
  <si>
    <t>INCOME CALCULATIONS</t>
  </si>
  <si>
    <t>BAS</t>
  </si>
  <si>
    <t>BAH</t>
  </si>
  <si>
    <t>ACTIVE DUTY MILITARY INCOME</t>
  </si>
  <si>
    <t>24 Month Average</t>
  </si>
  <si>
    <t>24/12=</t>
  </si>
  <si>
    <t>x</t>
  </si>
  <si>
    <t>Hrs per week x 52/12</t>
  </si>
  <si>
    <t>Gross Up %</t>
  </si>
  <si>
    <t>Grossed up income cannot be used in qualifying Residual Income</t>
  </si>
  <si>
    <t>BAH/BAS may be grossed up by the Veterans actual tax bracket as verified from tax returns</t>
  </si>
  <si>
    <t xml:space="preserve">Enter %  </t>
  </si>
  <si>
    <t>Enter as Negative</t>
  </si>
  <si>
    <t>24 MONTH AVERAGE INCOME</t>
  </si>
  <si>
    <t>Mortgage, Note, Bond payable in less than 1 year</t>
  </si>
  <si>
    <t>**A 2 year average should be used for borrowers with bonus income, but no earned bonus for the current year**</t>
  </si>
  <si>
    <t>(Must have a history of receiving the bonus income for qualifying purposes)</t>
  </si>
  <si>
    <t>TOTALS</t>
  </si>
  <si>
    <t>Income Calculation Explanation:</t>
  </si>
  <si>
    <t>=</t>
  </si>
  <si>
    <t>cannot be counted if the borrower is using the interest-bearing or dividend-producing asset as the</t>
  </si>
  <si>
    <t>source of the down payment or closing costs.</t>
  </si>
  <si>
    <t>cash flow.</t>
  </si>
  <si>
    <t>Any taxable interest or dividend income that is not recurring must be deducted from the borrowers</t>
  </si>
  <si>
    <t>Interest Income</t>
  </si>
  <si>
    <t>Dividend Income</t>
  </si>
  <si>
    <t>SCHEDULE B
INTEREST AND DIVIDEND INCOME</t>
  </si>
  <si>
    <t xml:space="preserve">The taxable interest and dividend income that is reported on IRS Form 1040, Schedule B, may be </t>
  </si>
  <si>
    <t>counted as stable income only if it has been received for the past 2 years.  However, the income</t>
  </si>
  <si>
    <t>Qualifying Income Used</t>
  </si>
  <si>
    <t>Semi-Monthly Base Income</t>
  </si>
  <si>
    <t>Tax Year</t>
  </si>
  <si>
    <t>Monthly Income</t>
  </si>
  <si>
    <t>BUSINESS 2</t>
  </si>
  <si>
    <t>BUSINESS 1</t>
  </si>
  <si>
    <t>Rental Income (Loss)</t>
  </si>
  <si>
    <t>Monthly Rental Income (Loss)</t>
  </si>
  <si>
    <t>Calculation #1</t>
  </si>
  <si>
    <t>Calculation #2</t>
  </si>
  <si>
    <t>If income not used from this worksheet as calculated, please provide income calculation explanation below:</t>
  </si>
  <si>
    <t>Income</t>
  </si>
  <si>
    <t>TOTAL</t>
  </si>
  <si>
    <t>RESIDUAL INCOME WORKSHEET</t>
  </si>
  <si>
    <t>Gross Monthly Income</t>
  </si>
  <si>
    <t>Monthly Housing Expense (PITIA)</t>
  </si>
  <si>
    <t>a. Principal &amp; Interest</t>
  </si>
  <si>
    <t>Monthly Debts &amp; Obligations</t>
  </si>
  <si>
    <t>a. Auto Loan(s)</t>
  </si>
  <si>
    <t>b. Revolving Charge Accounts</t>
  </si>
  <si>
    <t>c. Installment Loans</t>
  </si>
  <si>
    <t>d. Child Care Expenses (Child Support/Alimony)</t>
  </si>
  <si>
    <t>PROPOSED LOAN AMOUNT</t>
  </si>
  <si>
    <t>Monthly Income Taxes</t>
  </si>
  <si>
    <t>a. Federal Income Tax</t>
  </si>
  <si>
    <t>b. State Income Tax</t>
  </si>
  <si>
    <t>c. Social Security/Medicare (7.65% / 15.3% SE)</t>
  </si>
  <si>
    <t>Residual Income</t>
  </si>
  <si>
    <t>Region</t>
  </si>
  <si>
    <t>States</t>
  </si>
  <si>
    <t>Northeast</t>
  </si>
  <si>
    <t>Midwest</t>
  </si>
  <si>
    <t>South</t>
  </si>
  <si>
    <t>West</t>
  </si>
  <si>
    <t>IA, IL, IN, KS, MI, MN, MO, ND, NE, OH, SD, WI</t>
  </si>
  <si>
    <t>AL, AR, DC, DE, FL, GA, KY, LA, MD, MS, NC, OK, PR, SC, TN, TX, VA, VI, WV</t>
  </si>
  <si>
    <t>AK, AZ, CA, CO, HI, ID, MT, MN, NV, OR, UT, WA, WY</t>
  </si>
  <si>
    <t>CT, MA, ME, NH, NJ, NY, PA, RI, VT</t>
  </si>
  <si>
    <t xml:space="preserve">Use 14¢ x subject property gross living area (1000 sq. ft. home = $140.00)
</t>
  </si>
  <si>
    <t>CO-BORROWER:</t>
  </si>
  <si>
    <r>
      <t>d. Other (</t>
    </r>
    <r>
      <rPr>
        <i/>
        <sz val="11"/>
        <color theme="1"/>
        <rFont val="Calibri"/>
        <family val="2"/>
        <scheme val="minor"/>
      </rPr>
      <t>Specify</t>
    </r>
    <r>
      <rPr>
        <sz val="11"/>
        <color theme="1"/>
        <rFont val="Calibri"/>
        <family val="2"/>
        <scheme val="minor"/>
      </rPr>
      <t>)</t>
    </r>
  </si>
  <si>
    <t>Net Take Home Pay</t>
  </si>
  <si>
    <t>b. Balance Available for Family Support</t>
  </si>
  <si>
    <t xml:space="preserve">a. Amount required for family size </t>
  </si>
  <si>
    <t>Include all members of the household regardless of the relationship from the chart to the right.</t>
  </si>
  <si>
    <t>Rental Income Worksheet
Individual Rental Income from Investment Property(s): Monthly Qualifying Rental Income (or Loss)</t>
  </si>
  <si>
    <t>Documentation Required:</t>
  </si>
  <si>
    <t>Enter</t>
  </si>
  <si>
    <t>Property 1</t>
  </si>
  <si>
    <t>Property 2</t>
  </si>
  <si>
    <r>
      <rPr>
        <sz val="10"/>
        <color theme="1"/>
        <rFont val="Cambria"/>
        <family val="1"/>
      </rPr>
      <t>⇒</t>
    </r>
    <r>
      <rPr>
        <sz val="10"/>
        <color theme="1"/>
        <rFont val="Calibri"/>
        <family val="2"/>
      </rPr>
      <t xml:space="preserve">  </t>
    </r>
    <r>
      <rPr>
        <sz val="10"/>
        <color theme="1"/>
        <rFont val="Calibri"/>
        <family val="2"/>
        <scheme val="minor"/>
      </rPr>
      <t xml:space="preserve">Schedule E (IRS Form 1040) </t>
    </r>
    <r>
      <rPr>
        <b/>
        <sz val="10"/>
        <color theme="1"/>
        <rFont val="Calibri"/>
        <family val="2"/>
        <scheme val="minor"/>
      </rPr>
      <t>OR</t>
    </r>
  </si>
  <si>
    <r>
      <rPr>
        <sz val="10"/>
        <color theme="1"/>
        <rFont val="Cambria"/>
        <family val="1"/>
      </rPr>
      <t>⇒</t>
    </r>
    <r>
      <rPr>
        <sz val="10"/>
        <color theme="1"/>
        <rFont val="Calibri"/>
        <family val="2"/>
      </rPr>
      <t xml:space="preserve">  </t>
    </r>
    <r>
      <rPr>
        <sz val="10"/>
        <color theme="1"/>
        <rFont val="Calibri"/>
        <family val="2"/>
        <scheme val="minor"/>
      </rPr>
      <t>Lease Agreement or FNMA Form 1007 or Form 1025</t>
    </r>
  </si>
  <si>
    <r>
      <rPr>
        <b/>
        <sz val="10"/>
        <color theme="1"/>
        <rFont val="Calibri"/>
        <family val="2"/>
        <scheme val="minor"/>
      </rPr>
      <t xml:space="preserve">Step 1:  </t>
    </r>
    <r>
      <rPr>
        <sz val="10"/>
        <color theme="1"/>
        <rFont val="Calibri"/>
        <family val="2"/>
        <scheme val="minor"/>
      </rPr>
      <t xml:space="preserve">Schedule E, determine the number of months the property was in service by dividing the Fair Rental Days by 30.
</t>
    </r>
    <r>
      <rPr>
        <i/>
        <sz val="10"/>
        <color theme="1"/>
        <rFont val="Calibri"/>
        <family val="2"/>
        <scheme val="minor"/>
      </rPr>
      <t>If Fair Rental Days are not reported, the property is considered</t>
    </r>
    <r>
      <rPr>
        <i/>
        <u/>
        <sz val="10"/>
        <color theme="1"/>
        <rFont val="Calibri"/>
        <family val="2"/>
        <scheme val="minor"/>
      </rPr>
      <t xml:space="preserve"> in service</t>
    </r>
    <r>
      <rPr>
        <i/>
        <sz val="10"/>
        <color theme="1"/>
        <rFont val="Calibri"/>
        <family val="2"/>
        <scheme val="minor"/>
      </rPr>
      <t xml:space="preserve"> for 12 months unless there is evidence of a shorter term.</t>
    </r>
  </si>
  <si>
    <r>
      <rPr>
        <b/>
        <sz val="10"/>
        <color theme="1"/>
        <rFont val="Calibri"/>
        <family val="2"/>
        <scheme val="minor"/>
      </rPr>
      <t>Step 1</t>
    </r>
    <r>
      <rPr>
        <sz val="10"/>
        <color theme="1"/>
        <rFont val="Calibri"/>
        <family val="2"/>
        <scheme val="minor"/>
      </rPr>
      <t>: Enter number of months property in Service</t>
    </r>
  </si>
  <si>
    <t>Step 2 A - Schedule E - Part 1</t>
  </si>
  <si>
    <t>A1</t>
  </si>
  <si>
    <t>A2</t>
  </si>
  <si>
    <t>Subtract Total expenses (Line 20)</t>
  </si>
  <si>
    <t>A3</t>
  </si>
  <si>
    <t>Add Insurance (Line 9)</t>
  </si>
  <si>
    <t>A4</t>
  </si>
  <si>
    <t>Add Mortgage Interest (Line 12)</t>
  </si>
  <si>
    <t>A5</t>
  </si>
  <si>
    <t>Add Taxes (Line 16)</t>
  </si>
  <si>
    <t>A6</t>
  </si>
  <si>
    <r>
      <t xml:space="preserve">Add HOA Dues </t>
    </r>
    <r>
      <rPr>
        <i/>
        <sz val="10"/>
        <color theme="1"/>
        <rFont val="Calibri"/>
        <family val="2"/>
        <scheme val="minor"/>
      </rPr>
      <t>(Must be specifically identified on Schedule E)</t>
    </r>
  </si>
  <si>
    <t>A7</t>
  </si>
  <si>
    <t>Add Depreciation Expense or Depletion (Line 18)</t>
  </si>
  <si>
    <t>A8</t>
  </si>
  <si>
    <r>
      <t xml:space="preserve">Add 1-time expense (e.g. casualty loss). </t>
    </r>
    <r>
      <rPr>
        <i/>
        <sz val="10"/>
        <color theme="1"/>
        <rFont val="Calibri"/>
        <family val="2"/>
        <scheme val="minor"/>
      </rPr>
      <t>There must be evidence of the nature of the 1-time extraordinary expense.</t>
    </r>
  </si>
  <si>
    <t>Equals</t>
  </si>
  <si>
    <t>Equals Adjusted Rental Income</t>
  </si>
  <si>
    <t>A9</t>
  </si>
  <si>
    <r>
      <t>Divide number of months the property was in service (</t>
    </r>
    <r>
      <rPr>
        <b/>
        <sz val="10"/>
        <color theme="1"/>
        <rFont val="Calibri"/>
        <family val="2"/>
        <scheme val="minor"/>
      </rPr>
      <t>Step 1 Result</t>
    </r>
    <r>
      <rPr>
        <sz val="10"/>
        <color theme="1"/>
        <rFont val="Calibri"/>
        <family val="2"/>
        <scheme val="minor"/>
      </rPr>
      <t>)</t>
    </r>
  </si>
  <si>
    <t>Equals Adjusted Monthly Rental Income</t>
  </si>
  <si>
    <t>A10</t>
  </si>
  <si>
    <r>
      <t>Subtract Proposed PITIA (</t>
    </r>
    <r>
      <rPr>
        <i/>
        <sz val="10"/>
        <color theme="1"/>
        <rFont val="Calibri"/>
        <family val="2"/>
        <scheme val="minor"/>
      </rPr>
      <t>subject</t>
    </r>
    <r>
      <rPr>
        <sz val="10"/>
        <color theme="1"/>
        <rFont val="Calibri"/>
        <family val="2"/>
        <scheme val="minor"/>
      </rPr>
      <t xml:space="preserve">) </t>
    </r>
    <r>
      <rPr>
        <b/>
        <sz val="10"/>
        <color theme="1"/>
        <rFont val="Calibri"/>
        <family val="2"/>
        <scheme val="minor"/>
      </rPr>
      <t xml:space="preserve">OR </t>
    </r>
    <r>
      <rPr>
        <sz val="10"/>
        <color theme="1"/>
        <rFont val="Calibri"/>
        <family val="2"/>
        <scheme val="minor"/>
      </rPr>
      <t>Existing PITIA (</t>
    </r>
    <r>
      <rPr>
        <i/>
        <sz val="10"/>
        <color theme="1"/>
        <rFont val="Calibri"/>
        <family val="2"/>
        <scheme val="minor"/>
      </rPr>
      <t>non-subject</t>
    </r>
    <r>
      <rPr>
        <sz val="10"/>
        <color theme="1"/>
        <rFont val="Calibri"/>
        <family val="2"/>
        <scheme val="minor"/>
      </rPr>
      <t>)</t>
    </r>
  </si>
  <si>
    <t>Step 2A</t>
  </si>
  <si>
    <t>RESULT: Monthly qualifying rental income (or loss)</t>
  </si>
  <si>
    <r>
      <rPr>
        <sz val="11"/>
        <color theme="1"/>
        <rFont val="Calibri"/>
        <family val="2"/>
        <scheme val="minor"/>
      </rPr>
      <t xml:space="preserve"> </t>
    </r>
    <r>
      <rPr>
        <b/>
        <sz val="11"/>
        <color theme="1"/>
        <rFont val="Calibri"/>
        <family val="2"/>
        <scheme val="minor"/>
      </rPr>
      <t>Step 2 B</t>
    </r>
    <r>
      <rPr>
        <sz val="11"/>
        <color theme="1"/>
        <rFont val="Calibri"/>
        <family val="2"/>
        <scheme val="minor"/>
      </rPr>
      <t xml:space="preserve"> </t>
    </r>
    <r>
      <rPr>
        <b/>
        <sz val="11"/>
        <color theme="1"/>
        <rFont val="Calibri"/>
        <family val="2"/>
        <scheme val="minor"/>
      </rPr>
      <t>Lease Agreement OR FNMA Form 1007 or Form 1025</t>
    </r>
    <r>
      <rPr>
        <sz val="10"/>
        <color theme="1"/>
        <rFont val="Calibri"/>
        <family val="2"/>
        <scheme val="minor"/>
      </rPr>
      <t xml:space="preserve">
This method is used when the transaction is a purchase, the property was acquired subsequent to the most recent tax filing (copy of HUD1 required to verify purchase), or HBFS has justification for using a lease agreement.</t>
    </r>
  </si>
  <si>
    <t>B1</t>
  </si>
  <si>
    <r>
      <t xml:space="preserve">Enter the gross monthly rent (from lease agreement) or market rent (reported on Form 1007 or Form 1025).
</t>
    </r>
    <r>
      <rPr>
        <i/>
        <sz val="10"/>
        <color theme="1"/>
        <rFont val="Calibri"/>
        <family val="2"/>
        <scheme val="minor"/>
      </rPr>
      <t>For multiple-unit properties, combine gross rent from all units.</t>
    </r>
  </si>
  <si>
    <t>B2</t>
  </si>
  <si>
    <r>
      <t xml:space="preserve">Multiply gross monthly rent or market rent by 75%.  </t>
    </r>
    <r>
      <rPr>
        <i/>
        <sz val="10"/>
        <color theme="1"/>
        <rFont val="Calibri"/>
        <family val="2"/>
        <scheme val="minor"/>
      </rPr>
      <t>The remaining 25% accounts for vacancy loss, maintenance and management expenses.</t>
    </r>
  </si>
  <si>
    <t>Equals adjusted monthly rental income</t>
  </si>
  <si>
    <t>B3</t>
  </si>
  <si>
    <t>Subtract proposed PITIA (subject) OR Existing PITIA (non-subject)</t>
  </si>
  <si>
    <t>Step 2B</t>
  </si>
  <si>
    <t>RESULT:  Monthly qualifying rental income (or loss)</t>
  </si>
  <si>
    <t>Step 3:  Determine the qualifying impact using the result of Step 2A or Step 2B.</t>
  </si>
  <si>
    <r>
      <t xml:space="preserve">If the combined result of </t>
    </r>
    <r>
      <rPr>
        <b/>
        <sz val="10"/>
        <rFont val="Calibri"/>
        <family val="2"/>
        <scheme val="minor"/>
      </rPr>
      <t>Step 2A</t>
    </r>
    <r>
      <rPr>
        <sz val="10"/>
        <rFont val="Calibri"/>
        <family val="2"/>
        <scheme val="minor"/>
      </rPr>
      <t xml:space="preserve"> or </t>
    </r>
    <r>
      <rPr>
        <b/>
        <sz val="10"/>
        <rFont val="Calibri"/>
        <family val="2"/>
        <scheme val="minor"/>
      </rPr>
      <t xml:space="preserve">Step 2B </t>
    </r>
    <r>
      <rPr>
        <sz val="10"/>
        <color theme="1"/>
        <rFont val="Calibri"/>
        <family val="2"/>
        <scheme val="minor"/>
      </rPr>
      <t xml:space="preserve">is </t>
    </r>
    <r>
      <rPr>
        <b/>
        <sz val="10"/>
        <color theme="1"/>
        <rFont val="Calibri"/>
        <family val="2"/>
        <scheme val="minor"/>
      </rPr>
      <t>positive,</t>
    </r>
    <r>
      <rPr>
        <sz val="10"/>
        <color theme="1"/>
        <rFont val="Calibri"/>
        <family val="2"/>
        <scheme val="minor"/>
      </rPr>
      <t xml:space="preserve"> add the positive amount to the borrower's monthly qualifying income.  </t>
    </r>
    <r>
      <rPr>
        <b/>
        <i/>
        <sz val="10"/>
        <color theme="1"/>
        <rFont val="Calibri"/>
        <family val="2"/>
        <scheme val="minor"/>
      </rPr>
      <t>Because the PITIA expense was included in the calculation above, do not add it to the debt-to-income ratio.</t>
    </r>
  </si>
  <si>
    <r>
      <t>If the combined result of</t>
    </r>
    <r>
      <rPr>
        <sz val="10"/>
        <color rgb="FFFF0000"/>
        <rFont val="Calibri"/>
        <family val="2"/>
        <scheme val="minor"/>
      </rPr>
      <t xml:space="preserve"> </t>
    </r>
    <r>
      <rPr>
        <b/>
        <sz val="10"/>
        <rFont val="Calibri"/>
        <family val="2"/>
        <scheme val="minor"/>
      </rPr>
      <t>Step 2A</t>
    </r>
    <r>
      <rPr>
        <sz val="10"/>
        <rFont val="Calibri"/>
        <family val="2"/>
        <scheme val="minor"/>
      </rPr>
      <t xml:space="preserve"> or </t>
    </r>
    <r>
      <rPr>
        <b/>
        <sz val="10"/>
        <rFont val="Calibri"/>
        <family val="2"/>
        <scheme val="minor"/>
      </rPr>
      <t>Step 2B</t>
    </r>
    <r>
      <rPr>
        <sz val="10"/>
        <color theme="1"/>
        <rFont val="Calibri"/>
        <family val="2"/>
        <scheme val="minor"/>
      </rPr>
      <t xml:space="preserve"> is </t>
    </r>
    <r>
      <rPr>
        <b/>
        <sz val="10"/>
        <color theme="1"/>
        <rFont val="Calibri"/>
        <family val="2"/>
        <scheme val="minor"/>
      </rPr>
      <t>negative</t>
    </r>
    <r>
      <rPr>
        <sz val="10"/>
        <color theme="1"/>
        <rFont val="Calibri"/>
        <family val="2"/>
        <scheme val="minor"/>
      </rPr>
      <t>, include the amount of the loss in the borrower's monthly obligations when calculating DTI ratio.</t>
    </r>
  </si>
  <si>
    <t>Data Entry</t>
  </si>
  <si>
    <t>Monthly Income and Combined Housing Expenses</t>
  </si>
  <si>
    <t>Mortgage Liabilities</t>
  </si>
  <si>
    <t>Subject
Property</t>
  </si>
  <si>
    <t>For refinance transactions, identify the mortgage as a subject property lien.</t>
  </si>
  <si>
    <t>Non-Subject
Property</t>
  </si>
  <si>
    <t>Enter the amount of the monthly qualifying income (positive result) or monthly qualifying loss (negative result) in "REO (Page 3 1003)".</t>
  </si>
  <si>
    <t>Identify the mortgage as a
rental property lien.</t>
  </si>
  <si>
    <t>Property 3</t>
  </si>
  <si>
    <t>Property 4</t>
  </si>
  <si>
    <t>Rental Income Worksheet
Principal Residence 2-4 Unit Property: Monthly Qualfying Rental Income</t>
  </si>
  <si>
    <t>Address of Principal Residence:</t>
  </si>
  <si>
    <r>
      <rPr>
        <sz val="10"/>
        <color theme="1"/>
        <rFont val="Cambria"/>
        <family val="1"/>
      </rPr>
      <t>⇒</t>
    </r>
    <r>
      <rPr>
        <sz val="10"/>
        <color theme="1"/>
        <rFont val="Calibri"/>
        <family val="2"/>
      </rPr>
      <t xml:space="preserve">  </t>
    </r>
    <r>
      <rPr>
        <sz val="10"/>
        <color theme="1"/>
        <rFont val="Calibri"/>
        <family val="2"/>
        <scheme val="minor"/>
      </rPr>
      <t>Lease Agreement or FNMA Form 1025</t>
    </r>
  </si>
  <si>
    <t>Unit</t>
  </si>
  <si>
    <r>
      <rPr>
        <b/>
        <sz val="10"/>
        <color theme="1"/>
        <rFont val="Calibri"/>
        <family val="2"/>
        <scheme val="minor"/>
      </rPr>
      <t>Step 1</t>
    </r>
    <r>
      <rPr>
        <sz val="10"/>
        <color theme="1"/>
        <rFont val="Calibri"/>
        <family val="2"/>
        <scheme val="minor"/>
      </rPr>
      <t>: Number of months property in Service</t>
    </r>
  </si>
  <si>
    <t>Total Expenses (Line 20)</t>
  </si>
  <si>
    <t>Subtract</t>
  </si>
  <si>
    <t>Insurance Expense (Line 9)</t>
  </si>
  <si>
    <t>Add</t>
  </si>
  <si>
    <t>Mortgage Interest (Line 12)</t>
  </si>
  <si>
    <t>Tax Expense (Line 16)</t>
  </si>
  <si>
    <r>
      <t xml:space="preserve">HOA Dues </t>
    </r>
    <r>
      <rPr>
        <i/>
        <sz val="10"/>
        <color theme="1"/>
        <rFont val="Calibri"/>
        <family val="2"/>
        <scheme val="minor"/>
      </rPr>
      <t>(Must be specifically identified on Schedule E)</t>
    </r>
  </si>
  <si>
    <t>Depreciation or Depletion (Line 18)</t>
  </si>
  <si>
    <r>
      <t xml:space="preserve">One-time expense (e.g. casualty loss).  </t>
    </r>
    <r>
      <rPr>
        <i/>
        <sz val="10"/>
        <color theme="1"/>
        <rFont val="Calibri"/>
        <family val="2"/>
        <scheme val="minor"/>
      </rPr>
      <t>There must be evidence of the nature of the one-time extraordinary expense.</t>
    </r>
  </si>
  <si>
    <t>Adjusted monthly rental income</t>
  </si>
  <si>
    <t>Total</t>
  </si>
  <si>
    <r>
      <t>Number of Months the property in service (</t>
    </r>
    <r>
      <rPr>
        <b/>
        <sz val="10"/>
        <color theme="1"/>
        <rFont val="Calibri"/>
        <family val="2"/>
        <scheme val="minor"/>
      </rPr>
      <t>Step 1 Result</t>
    </r>
    <r>
      <rPr>
        <sz val="10"/>
        <color theme="1"/>
        <rFont val="Calibri"/>
        <family val="2"/>
        <scheme val="minor"/>
      </rPr>
      <t>)</t>
    </r>
  </si>
  <si>
    <t>Divide</t>
  </si>
  <si>
    <t>Monthly qualifying rental income</t>
  </si>
  <si>
    <t>Result</t>
  </si>
  <si>
    <r>
      <rPr>
        <sz val="11"/>
        <color theme="1"/>
        <rFont val="Calibri"/>
        <family val="2"/>
        <scheme val="minor"/>
      </rPr>
      <t xml:space="preserve"> </t>
    </r>
    <r>
      <rPr>
        <b/>
        <sz val="11"/>
        <color theme="1"/>
        <rFont val="Calibri"/>
        <family val="2"/>
        <scheme val="minor"/>
      </rPr>
      <t>Step 2 B</t>
    </r>
    <r>
      <rPr>
        <sz val="11"/>
        <color theme="1"/>
        <rFont val="Calibri"/>
        <family val="2"/>
        <scheme val="minor"/>
      </rPr>
      <t xml:space="preserve"> </t>
    </r>
    <r>
      <rPr>
        <b/>
        <sz val="11"/>
        <color theme="1"/>
        <rFont val="Calibri"/>
        <family val="2"/>
        <scheme val="minor"/>
      </rPr>
      <t>Lease Agreement OR FNMA Form 1025</t>
    </r>
    <r>
      <rPr>
        <sz val="10"/>
        <color theme="1"/>
        <rFont val="Calibri"/>
        <family val="2"/>
        <scheme val="minor"/>
      </rPr>
      <t xml:space="preserve">
This method is used when the transaction is a purchase or the property was acquired subsequent to  most recent tax filing.</t>
    </r>
  </si>
  <si>
    <t>Enter the gross monthly rent (from lease agreement) or market rent (reported on Form 1007 or Form 1025).</t>
  </si>
  <si>
    <t>Multiply</t>
  </si>
  <si>
    <r>
      <t>Combine the monthly rental income of all non-owner occupied rental units</t>
    </r>
    <r>
      <rPr>
        <i/>
        <sz val="10"/>
        <color theme="1"/>
        <rFont val="Calibri"/>
        <family val="2"/>
        <scheme val="minor"/>
      </rPr>
      <t xml:space="preserve"> (up to a maximum of 3 rental units since rental income is not eligible on the unit occupied by the borrower).</t>
    </r>
  </si>
  <si>
    <t>Monthly qualifying rental income (or loss)</t>
  </si>
  <si>
    <t>3A</t>
  </si>
  <si>
    <t>Add the monthly qualifying rental income to the borrower's monthly qualifying income.</t>
  </si>
  <si>
    <t>3B</t>
  </si>
  <si>
    <r>
      <t xml:space="preserve">Identify the full amount of the PITIA as the borrower's primary hosuing expense and include it in the debt-to-income ratio.
</t>
    </r>
    <r>
      <rPr>
        <i/>
        <sz val="10"/>
        <color theme="1"/>
        <rFont val="Calibri"/>
        <family val="2"/>
        <scheme val="minor"/>
      </rPr>
      <t>Use proposed PITIA when the subject proeprty; existing PITIA when not the subject property.</t>
    </r>
  </si>
  <si>
    <t>Enter the amount of the monthly qualifying income in "Gross Rents"</t>
  </si>
  <si>
    <t>Include as the borrower's primary housing expense.  For refinance transactions, identify the mortgage as the subject property lien</t>
  </si>
  <si>
    <t>Enter the amount of the monthly qualifying income in "REO".</t>
  </si>
  <si>
    <t>Include as the borrower's primary housing expense.</t>
  </si>
  <si>
    <t>Rental Income Worksheet
Business Rental Income from Investment Property(s)
Qualifying impact of Mortgage Investment Property PITIA Expense</t>
  </si>
  <si>
    <r>
      <rPr>
        <sz val="10"/>
        <color theme="1"/>
        <rFont val="Cambria"/>
        <family val="1"/>
      </rPr>
      <t>⇒</t>
    </r>
    <r>
      <rPr>
        <sz val="10"/>
        <color theme="1"/>
        <rFont val="Calibri"/>
        <family val="2"/>
      </rPr>
      <t xml:space="preserve">  </t>
    </r>
    <r>
      <rPr>
        <sz val="10"/>
        <color theme="1"/>
        <rFont val="Calibri"/>
        <family val="2"/>
        <scheme val="minor"/>
      </rPr>
      <t xml:space="preserve">IRS Form 8825
(filed with either IRS Form 1065 or 1120S) </t>
    </r>
    <r>
      <rPr>
        <b/>
        <sz val="10"/>
        <color theme="1"/>
        <rFont val="Calibri"/>
        <family val="2"/>
        <scheme val="minor"/>
      </rPr>
      <t>OR</t>
    </r>
  </si>
  <si>
    <r>
      <rPr>
        <sz val="10"/>
        <color theme="1"/>
        <rFont val="Cambria"/>
        <family val="1"/>
      </rPr>
      <t>⇒</t>
    </r>
    <r>
      <rPr>
        <sz val="10"/>
        <color theme="1"/>
        <rFont val="Calibri"/>
        <family val="2"/>
      </rPr>
      <t xml:space="preserve">  </t>
    </r>
    <r>
      <rPr>
        <sz val="10"/>
        <color theme="1"/>
        <rFont val="Calibri"/>
        <family val="2"/>
        <scheme val="minor"/>
      </rPr>
      <t>Lease Agreement</t>
    </r>
  </si>
  <si>
    <t>Enter the mortgagee</t>
  </si>
  <si>
    <t>Enter the loan number</t>
  </si>
  <si>
    <r>
      <rPr>
        <b/>
        <sz val="10"/>
        <color theme="1"/>
        <rFont val="Calibri"/>
        <family val="2"/>
        <scheme val="minor"/>
      </rPr>
      <t xml:space="preserve">Step 1:  </t>
    </r>
    <r>
      <rPr>
        <sz val="10"/>
        <color theme="1"/>
        <rFont val="Calibri"/>
        <family val="2"/>
        <scheme val="minor"/>
      </rPr>
      <t xml:space="preserve">IRS Form 8825, determine the number of months the property was in service by dividing the Fair Rental Days by 30.
</t>
    </r>
    <r>
      <rPr>
        <i/>
        <sz val="10"/>
        <color theme="1"/>
        <rFont val="Calibri"/>
        <family val="2"/>
        <scheme val="minor"/>
      </rPr>
      <t>If Fair Rental Days are not reported, the property is considered</t>
    </r>
    <r>
      <rPr>
        <i/>
        <u/>
        <sz val="10"/>
        <color theme="1"/>
        <rFont val="Calibri"/>
        <family val="2"/>
        <scheme val="minor"/>
      </rPr>
      <t xml:space="preserve"> in service</t>
    </r>
    <r>
      <rPr>
        <i/>
        <sz val="10"/>
        <color theme="1"/>
        <rFont val="Calibri"/>
        <family val="2"/>
        <scheme val="minor"/>
      </rPr>
      <t xml:space="preserve"> for 12 months unless there is evidence of a shorter term.</t>
    </r>
  </si>
  <si>
    <t>Step 2 A - IRS Form 8825</t>
  </si>
  <si>
    <t>Rents Received (Line 2)</t>
  </si>
  <si>
    <t>Total Expenses (Line 16)</t>
  </si>
  <si>
    <t>Insurance Expense (Line 7)</t>
  </si>
  <si>
    <t>Mortgage Interest (Line 9)</t>
  </si>
  <si>
    <t>Tax Expense (Line 11)</t>
  </si>
  <si>
    <t>Depreciation (Line 14)</t>
  </si>
  <si>
    <r>
      <t xml:space="preserve">One-time expense (e.g. casualty loss). </t>
    </r>
    <r>
      <rPr>
        <i/>
        <sz val="10"/>
        <color theme="1"/>
        <rFont val="Calibri"/>
        <family val="2"/>
        <scheme val="minor"/>
      </rPr>
      <t>There must be evidence of the nature of the one-time extraordinary expense.</t>
    </r>
  </si>
  <si>
    <t>Adjusted rental income</t>
  </si>
  <si>
    <r>
      <t>Proposed PITIA (</t>
    </r>
    <r>
      <rPr>
        <i/>
        <sz val="10"/>
        <color theme="1"/>
        <rFont val="Calibri"/>
        <family val="2"/>
        <scheme val="minor"/>
      </rPr>
      <t>subject</t>
    </r>
    <r>
      <rPr>
        <sz val="10"/>
        <color theme="1"/>
        <rFont val="Calibri"/>
        <family val="2"/>
        <scheme val="minor"/>
      </rPr>
      <t xml:space="preserve">) </t>
    </r>
    <r>
      <rPr>
        <b/>
        <sz val="10"/>
        <color theme="1"/>
        <rFont val="Calibri"/>
        <family val="2"/>
        <scheme val="minor"/>
      </rPr>
      <t xml:space="preserve">OR </t>
    </r>
    <r>
      <rPr>
        <sz val="10"/>
        <color theme="1"/>
        <rFont val="Calibri"/>
        <family val="2"/>
        <scheme val="minor"/>
      </rPr>
      <t>Existing PITIA (</t>
    </r>
    <r>
      <rPr>
        <i/>
        <sz val="10"/>
        <color theme="1"/>
        <rFont val="Calibri"/>
        <family val="2"/>
        <scheme val="minor"/>
      </rPr>
      <t>non-subject</t>
    </r>
    <r>
      <rPr>
        <sz val="10"/>
        <color theme="1"/>
        <rFont val="Calibri"/>
        <family val="2"/>
        <scheme val="minor"/>
      </rPr>
      <t>)</t>
    </r>
  </si>
  <si>
    <t>Monthly property cash flow:</t>
  </si>
  <si>
    <r>
      <t xml:space="preserve">Enter the gross monthly rent (from lease agreement).
</t>
    </r>
    <r>
      <rPr>
        <i/>
        <sz val="10"/>
        <color theme="1"/>
        <rFont val="Calibri"/>
        <family val="2"/>
        <scheme val="minor"/>
      </rPr>
      <t>For multiple-unit properties, combine gross rent from all units.</t>
    </r>
  </si>
  <si>
    <t>Adjusted monthly rents</t>
  </si>
  <si>
    <t>Subtract proposed PITIA (for subject property) or existing PITIA (for non-subject property).</t>
  </si>
  <si>
    <r>
      <rPr>
        <sz val="10"/>
        <color theme="1"/>
        <rFont val="Calibri"/>
        <family val="2"/>
        <scheme val="minor"/>
      </rPr>
      <t xml:space="preserve">If the result of </t>
    </r>
    <r>
      <rPr>
        <b/>
        <sz val="10"/>
        <color theme="1"/>
        <rFont val="Calibri"/>
        <family val="2"/>
        <scheme val="minor"/>
      </rPr>
      <t>Step 2A</t>
    </r>
    <r>
      <rPr>
        <sz val="10"/>
        <color theme="1"/>
        <rFont val="Calibri"/>
        <family val="2"/>
        <scheme val="minor"/>
      </rPr>
      <t xml:space="preserve">  or </t>
    </r>
    <r>
      <rPr>
        <b/>
        <sz val="10"/>
        <color theme="1"/>
        <rFont val="Calibri"/>
        <family val="2"/>
        <scheme val="minor"/>
      </rPr>
      <t>2B</t>
    </r>
    <r>
      <rPr>
        <sz val="10"/>
        <color theme="1"/>
        <rFont val="Calibri"/>
        <family val="2"/>
        <scheme val="minor"/>
      </rPr>
      <t xml:space="preserve"> is </t>
    </r>
    <r>
      <rPr>
        <b/>
        <i/>
        <sz val="10"/>
        <color theme="1"/>
        <rFont val="Calibri"/>
        <family val="2"/>
        <scheme val="minor"/>
      </rPr>
      <t>negative</t>
    </r>
    <r>
      <rPr>
        <sz val="10"/>
        <color theme="1"/>
        <rFont val="Calibri"/>
        <family val="2"/>
        <scheme val="minor"/>
      </rPr>
      <t>, include this loss, not to exceed the monthly PITIA expense, in the debt-to-income ratio.</t>
    </r>
  </si>
  <si>
    <r>
      <t xml:space="preserve">If the result of </t>
    </r>
    <r>
      <rPr>
        <b/>
        <sz val="10"/>
        <color theme="1"/>
        <rFont val="Calibri"/>
        <family val="2"/>
        <scheme val="minor"/>
      </rPr>
      <t>Step 2A</t>
    </r>
    <r>
      <rPr>
        <sz val="10"/>
        <color theme="1"/>
        <rFont val="Calibri"/>
        <family val="2"/>
        <scheme val="minor"/>
      </rPr>
      <t xml:space="preserve"> or </t>
    </r>
    <r>
      <rPr>
        <b/>
        <sz val="10"/>
        <color theme="1"/>
        <rFont val="Calibri"/>
        <family val="2"/>
        <scheme val="minor"/>
      </rPr>
      <t>2B</t>
    </r>
    <r>
      <rPr>
        <sz val="10"/>
        <color theme="1"/>
        <rFont val="Calibri"/>
        <family val="2"/>
        <scheme val="minor"/>
      </rPr>
      <t xml:space="preserve"> is </t>
    </r>
    <r>
      <rPr>
        <b/>
        <i/>
        <sz val="10"/>
        <color theme="1"/>
        <rFont val="Calibri"/>
        <family val="2"/>
        <scheme val="minor"/>
      </rPr>
      <t>positive</t>
    </r>
    <r>
      <rPr>
        <sz val="10"/>
        <color theme="1"/>
        <rFont val="Calibri"/>
        <family val="2"/>
        <scheme val="minor"/>
      </rPr>
      <t>, the full amount of the PITIA expense has been offset.  Do not include in the debt-to-income ratio.</t>
    </r>
  </si>
  <si>
    <t xml:space="preserve"> Data Entry</t>
  </si>
  <si>
    <t>Monthly Income and
Combined Housing Expenses</t>
  </si>
  <si>
    <t>Enter the amount of the negative monthly property cash flow in "Gross Rent".  If the monthly cash flow is positive, enter $0.00</t>
  </si>
  <si>
    <r>
      <t xml:space="preserve">If REO Schedule is completed, confirm that the "Net Rental Income" field reflects either:
</t>
    </r>
    <r>
      <rPr>
        <sz val="10"/>
        <color theme="1"/>
        <rFont val="Cambria"/>
        <family val="1"/>
      </rPr>
      <t xml:space="preserve">1. </t>
    </r>
    <r>
      <rPr>
        <sz val="10"/>
        <color theme="1"/>
        <rFont val="Calibri"/>
        <family val="2"/>
      </rPr>
      <t>The amount of the property cash flow if it is negative, or
2. $0.00 if the monthly property cash flow is positive.</t>
    </r>
  </si>
  <si>
    <t>Enter the amount of the negative monthly property cash flow in "REO".  If the monthly property cas flow is positive, enter $0.00.</t>
  </si>
  <si>
    <t>+</t>
  </si>
  <si>
    <t>PROPERTY 1</t>
  </si>
  <si>
    <t>PROPERTY 2</t>
  </si>
  <si>
    <t>Underwriter Comments:</t>
  </si>
  <si>
    <t>SCHEDULE F
(Profit or Loss from Farming)</t>
  </si>
  <si>
    <t xml:space="preserve">Borrower: </t>
  </si>
  <si>
    <r>
      <rPr>
        <sz val="11"/>
        <color theme="0"/>
        <rFont val="Calibri"/>
        <family val="2"/>
        <scheme val="minor"/>
      </rPr>
      <t>"</t>
    </r>
    <r>
      <rPr>
        <sz val="11"/>
        <color theme="1"/>
        <rFont val="Calibri"/>
        <family val="2"/>
        <scheme val="minor"/>
      </rPr>
      <t>+/</t>
    </r>
    <r>
      <rPr>
        <sz val="11"/>
        <color rgb="FFFF0000"/>
        <rFont val="Calibri"/>
        <family val="2"/>
        <scheme val="minor"/>
      </rPr>
      <t>-</t>
    </r>
  </si>
  <si>
    <t>Enter as negative if "Other" (Income)</t>
  </si>
  <si>
    <t>Non-taxable income cannot be grossed up.</t>
  </si>
  <si>
    <t>Enter Income as positive (Loss) as negative</t>
  </si>
  <si>
    <t>Enter the amount of the monthly qualifying income (positive result) or monthly qualifying loss (negative result) from Step 2A or 2B in "Gross Rent".</t>
  </si>
  <si>
    <r>
      <t xml:space="preserve">In general, HBFS does not make loans to farmers unless the subject property is </t>
    </r>
    <r>
      <rPr>
        <u/>
        <sz val="14"/>
        <color theme="1"/>
        <rFont val="Calibri"/>
        <family val="2"/>
        <scheme val="minor"/>
      </rPr>
      <t>not</t>
    </r>
    <r>
      <rPr>
        <sz val="14"/>
        <color theme="1"/>
        <rFont val="Calibri"/>
        <family val="2"/>
        <scheme val="minor"/>
      </rPr>
      <t xml:space="preserve"> the income-producing farm.</t>
    </r>
  </si>
  <si>
    <t>Base Pay</t>
  </si>
  <si>
    <t>Flight Pay</t>
  </si>
  <si>
    <t>Hazard Duty Pay</t>
  </si>
  <si>
    <t>Enter pay type above</t>
  </si>
  <si>
    <t>Underwriter Income Calculation Comments:</t>
  </si>
  <si>
    <r>
      <t xml:space="preserve">Pension/Annuity </t>
    </r>
    <r>
      <rPr>
        <b/>
        <sz val="11"/>
        <color rgb="FFFF0000"/>
        <rFont val="Calibri"/>
        <family val="2"/>
        <scheme val="minor"/>
      </rPr>
      <t>(Non-Taxable)</t>
    </r>
  </si>
  <si>
    <r>
      <t>Pension/Annuity</t>
    </r>
    <r>
      <rPr>
        <b/>
        <sz val="11"/>
        <color rgb="FFFF0000"/>
        <rFont val="Calibri"/>
        <family val="2"/>
        <scheme val="minor"/>
      </rPr>
      <t xml:space="preserve"> (Taxable)</t>
    </r>
  </si>
  <si>
    <r>
      <t xml:space="preserve">Pension/Annuity </t>
    </r>
    <r>
      <rPr>
        <b/>
        <sz val="11"/>
        <color rgb="FFFF0000"/>
        <rFont val="Calibri"/>
        <family val="2"/>
        <scheme val="minor"/>
      </rPr>
      <t>(Taxable)</t>
    </r>
  </si>
  <si>
    <r>
      <t xml:space="preserve">SELF EMPLOYMENT C CORP INCOME 
</t>
    </r>
    <r>
      <rPr>
        <b/>
        <sz val="14"/>
        <rFont val="Calibri"/>
        <family val="2"/>
        <scheme val="minor"/>
      </rPr>
      <t>(1120)</t>
    </r>
  </si>
  <si>
    <t>(Schedule L - Line 17 form 1120)</t>
  </si>
  <si>
    <t>Travel, Meals &amp; Entertainment Exclusion</t>
  </si>
  <si>
    <t>BUSINESS #2</t>
  </si>
  <si>
    <t>Loan #</t>
  </si>
  <si>
    <t>Rate</t>
  </si>
  <si>
    <t>Calculation</t>
  </si>
  <si>
    <t>Source</t>
  </si>
  <si>
    <t>Paid from Date</t>
  </si>
  <si>
    <t>Paid to Date</t>
  </si>
  <si>
    <t>Number of Months</t>
  </si>
  <si>
    <t>YTD Pay</t>
  </si>
  <si>
    <t>Hourly</t>
  </si>
  <si>
    <t>Borrower base pay was used YTD lower but the reasons are documented in file.</t>
  </si>
  <si>
    <t>Weekly</t>
  </si>
  <si>
    <t>Quarterly</t>
  </si>
  <si>
    <t>Borrower changed jobs new salary higher than previous employment.</t>
  </si>
  <si>
    <t>Every two weeks</t>
  </si>
  <si>
    <t>Semi-Annual</t>
  </si>
  <si>
    <t>Borrower was part time and is now full time.</t>
  </si>
  <si>
    <t>Twice a month</t>
  </si>
  <si>
    <t>Annual</t>
  </si>
  <si>
    <t xml:space="preserve">Borrower was  on comission/bonus now on base pay. </t>
  </si>
  <si>
    <t>Annually</t>
  </si>
  <si>
    <t>Pay Stubs</t>
  </si>
  <si>
    <t>VOE</t>
  </si>
  <si>
    <t>Divided by # 
of months</t>
  </si>
  <si>
    <t>Divided by #
of months</t>
  </si>
  <si>
    <t>Borrower</t>
  </si>
  <si>
    <t>Borrower's Income for Tax Year</t>
  </si>
  <si>
    <t>b. Other Financing</t>
  </si>
  <si>
    <t>c. Hazard/Homeowners Insurance</t>
  </si>
  <si>
    <t>d. Real Estate/Property Taxes</t>
  </si>
  <si>
    <t>e. Mortgage Insurance (FHA MIP)</t>
  </si>
  <si>
    <t>g. Other</t>
  </si>
  <si>
    <t>h. Maintenance &amp; Utilities (subject property)</t>
  </si>
  <si>
    <t>f. HOA Dues/Assessments</t>
  </si>
  <si>
    <t>Enter Rents received (Line 3)</t>
  </si>
  <si>
    <r>
      <t xml:space="preserve">Rents Received from </t>
    </r>
    <r>
      <rPr>
        <b/>
        <sz val="10"/>
        <color theme="1"/>
        <rFont val="Calibri"/>
        <family val="2"/>
        <scheme val="minor"/>
      </rPr>
      <t xml:space="preserve">Non-Owner Occupied </t>
    </r>
    <r>
      <rPr>
        <sz val="10"/>
        <color theme="1"/>
        <rFont val="Calibri"/>
        <family val="2"/>
        <scheme val="minor"/>
      </rPr>
      <t xml:space="preserve">Units </t>
    </r>
    <r>
      <rPr>
        <u/>
        <sz val="10"/>
        <color theme="1"/>
        <rFont val="Calibri"/>
        <family val="2"/>
        <scheme val="minor"/>
      </rPr>
      <t>ONLY</t>
    </r>
    <r>
      <rPr>
        <sz val="10"/>
        <color theme="1"/>
        <rFont val="Calibri"/>
        <family val="2"/>
        <scheme val="minor"/>
      </rPr>
      <t xml:space="preserve">
</t>
    </r>
    <r>
      <rPr>
        <i/>
        <sz val="10"/>
        <color theme="1"/>
        <rFont val="Calibri"/>
        <family val="2"/>
        <scheme val="minor"/>
      </rPr>
      <t>May enter individual unit(s) or combine
(Line 3)</t>
    </r>
  </si>
  <si>
    <r>
      <t xml:space="preserve">Ordinary Income (Loss) </t>
    </r>
    <r>
      <rPr>
        <sz val="8"/>
        <color theme="1"/>
        <rFont val="Calibri"/>
        <family val="2"/>
        <scheme val="minor"/>
      </rPr>
      <t>Box 1 K-1</t>
    </r>
  </si>
  <si>
    <t>(Loss) Enter as Negative</t>
  </si>
  <si>
    <r>
      <t xml:space="preserve">Net Rental RE; Other Net Income (Loss) </t>
    </r>
    <r>
      <rPr>
        <sz val="8"/>
        <color theme="1"/>
        <rFont val="Calibri"/>
        <family val="2"/>
        <scheme val="minor"/>
      </rPr>
      <t>Box 2 and/or 3 K-1</t>
    </r>
  </si>
  <si>
    <t>2 Year history required</t>
  </si>
  <si>
    <t>Adjustments to Business Cash Flow</t>
  </si>
  <si>
    <t>(Income) Enter as Negative</t>
  </si>
  <si>
    <t>Mortgages, Notes, Bonds payable in less than 1 year</t>
  </si>
  <si>
    <t xml:space="preserve">Non-deductible Travel &amp; Entertainment </t>
  </si>
  <si>
    <r>
      <t xml:space="preserve">CORPORATION    </t>
    </r>
    <r>
      <rPr>
        <sz val="11"/>
        <rFont val="Calibri"/>
        <family val="2"/>
        <scheme val="minor"/>
      </rPr>
      <t>(Need 1040 &amp; Form 1120 with attachments as shown on 1120)</t>
    </r>
  </si>
  <si>
    <t>FHA RENTAL INCOME
SUBJECT PROPERTY</t>
  </si>
  <si>
    <r>
      <t xml:space="preserve">Percentage of Ownership </t>
    </r>
    <r>
      <rPr>
        <sz val="8"/>
        <rFont val="Calibri"/>
        <family val="2"/>
        <scheme val="minor"/>
      </rPr>
      <t>(Box J)</t>
    </r>
  </si>
  <si>
    <r>
      <t xml:space="preserve">Nonrecurring Other (Income) Loss </t>
    </r>
    <r>
      <rPr>
        <sz val="8"/>
        <color theme="1"/>
        <rFont val="Calibri"/>
        <family val="2"/>
        <scheme val="minor"/>
      </rPr>
      <t>(Line 7)</t>
    </r>
  </si>
  <si>
    <r>
      <t xml:space="preserve">Ordinary (Income) Loss from </t>
    </r>
    <r>
      <rPr>
        <b/>
        <sz val="11"/>
        <color theme="1"/>
        <rFont val="Calibri"/>
        <family val="2"/>
        <scheme val="minor"/>
      </rPr>
      <t>Other</t>
    </r>
    <r>
      <rPr>
        <sz val="11"/>
        <color theme="1"/>
        <rFont val="Calibri"/>
        <family val="2"/>
        <scheme val="minor"/>
      </rPr>
      <t xml:space="preserve"> P-Ships </t>
    </r>
    <r>
      <rPr>
        <sz val="8"/>
        <color theme="1"/>
        <rFont val="Calibri"/>
        <family val="2"/>
        <scheme val="minor"/>
      </rPr>
      <t>(Line 4)</t>
    </r>
  </si>
  <si>
    <r>
      <t xml:space="preserve">Depreciation </t>
    </r>
    <r>
      <rPr>
        <sz val="8"/>
        <rFont val="Calibri"/>
        <family val="2"/>
        <scheme val="minor"/>
      </rPr>
      <t>(Line 16c)</t>
    </r>
  </si>
  <si>
    <r>
      <t xml:space="preserve">Depletion </t>
    </r>
    <r>
      <rPr>
        <sz val="8"/>
        <color theme="1"/>
        <rFont val="Calibri"/>
        <family val="2"/>
        <scheme val="minor"/>
      </rPr>
      <t>(Line 17)</t>
    </r>
  </si>
  <si>
    <t>K1 / 1120S
S-Corporation Earnings</t>
  </si>
  <si>
    <t>K1 / 1065
Partnership Earnings</t>
  </si>
  <si>
    <r>
      <t xml:space="preserve">Percentage of Ownership </t>
    </r>
    <r>
      <rPr>
        <sz val="8"/>
        <rFont val="Calibri"/>
        <family val="2"/>
        <scheme val="minor"/>
      </rPr>
      <t>(Box F)</t>
    </r>
  </si>
  <si>
    <t>(Schedule M-1 Line 3b)</t>
  </si>
  <si>
    <t>* Amortization/Casualty Loss is disclosed in sub-schedule that rolls up to Line 20</t>
  </si>
  <si>
    <t>* Amorization/Casualty Loss is disclosed in sub-schedule that rolls up to Line 20</t>
  </si>
  <si>
    <t>ANNUAL INCOME</t>
  </si>
  <si>
    <t>Adjustments Subtotal</t>
  </si>
  <si>
    <t>K1 Earnings</t>
  </si>
  <si>
    <r>
      <rPr>
        <b/>
        <sz val="11"/>
        <color theme="1"/>
        <rFont val="Calibri"/>
        <family val="2"/>
        <scheme val="minor"/>
      </rPr>
      <t>FNMA:</t>
    </r>
    <r>
      <rPr>
        <sz val="11"/>
        <color theme="1"/>
        <rFont val="Calibri"/>
        <family val="2"/>
        <scheme val="minor"/>
      </rPr>
      <t xml:space="preserve"> Verified non-taxable income when the income and its tax-exempt status are likely to continue, HBFS may develop and adjusted gross income by adding 25% of the non-taxable income.</t>
    </r>
  </si>
  <si>
    <r>
      <rPr>
        <b/>
        <sz val="11"/>
        <color theme="1"/>
        <rFont val="Calibri"/>
        <family val="2"/>
        <scheme val="minor"/>
      </rPr>
      <t>FHA:</t>
    </r>
    <r>
      <rPr>
        <sz val="11"/>
        <color theme="1"/>
        <rFont val="Calibri"/>
        <family val="2"/>
        <scheme val="minor"/>
      </rPr>
      <t xml:space="preserve">  The percentage of non-taxable income that may be added cannot exceed the greater of 15% or the appropriate tax rate for the income amount, based on the Borrower's tax rate for the previous year.  If the Borrower was not required to file a federal tax return for the previous tax period, HBFS may gross up the non-taxable income by 15%.
</t>
    </r>
  </si>
  <si>
    <t>I.   Schedule L - Assets</t>
  </si>
  <si>
    <t>1.  Cash</t>
  </si>
  <si>
    <t>Line 1, Column d</t>
  </si>
  <si>
    <t>Line 2b, Column d</t>
  </si>
  <si>
    <t>Line 3, Column d</t>
  </si>
  <si>
    <t>II.  Schedule L - Liabilities</t>
  </si>
  <si>
    <t>5.  Accounts Payable</t>
  </si>
  <si>
    <t>7.  Other Current Liabilities</t>
  </si>
  <si>
    <t>Current Ratio</t>
  </si>
  <si>
    <t>Quick Ratio</t>
  </si>
  <si>
    <t>Liquidity Worksheet</t>
  </si>
  <si>
    <t>Underwriter Comments</t>
  </si>
  <si>
    <t>3.  Inventories</t>
  </si>
  <si>
    <t>8.  Total Current Liabilities</t>
  </si>
  <si>
    <t>6.  Mortgage note bond payment less than one year</t>
  </si>
  <si>
    <r>
      <t xml:space="preserve">           Total Current Liabilities </t>
    </r>
    <r>
      <rPr>
        <i/>
        <sz val="11"/>
        <color theme="1"/>
        <rFont val="Calibri"/>
        <family val="2"/>
        <scheme val="minor"/>
      </rPr>
      <t>(Line 8)</t>
    </r>
  </si>
  <si>
    <r>
      <t xml:space="preserve">     Divide Current Assets</t>
    </r>
    <r>
      <rPr>
        <i/>
        <sz val="11"/>
        <color theme="1"/>
        <rFont val="Calibri"/>
        <family val="2"/>
        <scheme val="minor"/>
      </rPr>
      <t xml:space="preserve"> (Lines 1 &amp; 2) </t>
    </r>
    <r>
      <rPr>
        <sz val="11"/>
        <color theme="1"/>
        <rFont val="Calibri"/>
        <family val="2"/>
        <scheme val="minor"/>
      </rPr>
      <t>by</t>
    </r>
  </si>
  <si>
    <t>PROPERTY 3</t>
  </si>
  <si>
    <t>4.  Other Current Assets</t>
  </si>
  <si>
    <t>5.  Total Current Assets</t>
  </si>
  <si>
    <t>Combine Lines 1 - 4, Column d</t>
  </si>
  <si>
    <t>If the borrower has zero liabilities, enter $1 in Accounts Payable.  If total liabilities is zero, system will return error since you cannot divide into $0</t>
  </si>
  <si>
    <r>
      <t xml:space="preserve">          Total Current Liabilities</t>
    </r>
    <r>
      <rPr>
        <i/>
        <sz val="11"/>
        <color theme="1"/>
        <rFont val="Calibri"/>
        <family val="2"/>
        <scheme val="minor"/>
      </rPr>
      <t xml:space="preserve"> (Line 8)</t>
    </r>
  </si>
  <si>
    <t>2.  Trade Notes and Accounts Receivable</t>
  </si>
  <si>
    <t>Line 6 (statement required)</t>
  </si>
  <si>
    <t>Total Income for Tax Year from Corporation</t>
  </si>
  <si>
    <t>1120S - Line 17/1065 - Line 16, Column d</t>
  </si>
  <si>
    <t>1120S - Line 16/1065 - Line 15, Column d</t>
  </si>
  <si>
    <t>1120S - Line 18/1065 - Line 17, Column d</t>
  </si>
  <si>
    <t xml:space="preserve">Combine Lines (1120S 16-18/1065 15-17) </t>
  </si>
  <si>
    <r>
      <t xml:space="preserve">Net Rental RE; Other Net Rental Income (Loss) </t>
    </r>
    <r>
      <rPr>
        <sz val="8"/>
        <color theme="1"/>
        <rFont val="Calibri"/>
        <family val="2"/>
        <scheme val="minor"/>
      </rPr>
      <t>Box 2 and/or 3 K-1</t>
    </r>
  </si>
  <si>
    <t>(Schedule MI - Line 5c form 1120)</t>
  </si>
  <si>
    <t>(Schedule L Line 16d - Ending Balance)</t>
  </si>
  <si>
    <t>(Schedule L Line 17d)</t>
  </si>
  <si>
    <t>divided by mos.</t>
  </si>
  <si>
    <t>W2</t>
  </si>
  <si>
    <t>W-2  Earnings</t>
  </si>
  <si>
    <t>W2 Earnings</t>
  </si>
  <si>
    <t>Paid From Date</t>
  </si>
  <si>
    <t>DIFFERENTIAL INCOME</t>
  </si>
  <si>
    <r>
      <t xml:space="preserve">+ Business Mileage </t>
    </r>
    <r>
      <rPr>
        <i/>
        <sz val="10"/>
        <rFont val="Calibri"/>
        <family val="2"/>
        <scheme val="minor"/>
      </rPr>
      <t>(Part IV Sch C or Form 4562)</t>
    </r>
  </si>
  <si>
    <t>Fair Market Rent reported by the Appraiser</t>
  </si>
  <si>
    <t>The rent reflected in the lease or other rental agreement</t>
  </si>
  <si>
    <t>x 75%</t>
  </si>
  <si>
    <t>Effective Income</t>
  </si>
  <si>
    <t xml:space="preserve">Lesser of </t>
  </si>
  <si>
    <r>
      <t xml:space="preserve">     Divide Total Current Assets </t>
    </r>
    <r>
      <rPr>
        <i/>
        <sz val="11"/>
        <color theme="1"/>
        <rFont val="Calibri"/>
        <family val="2"/>
        <scheme val="minor"/>
      </rPr>
      <t>(Line 5)</t>
    </r>
    <r>
      <rPr>
        <sz val="11"/>
        <color theme="1"/>
        <rFont val="Calibri"/>
        <family val="2"/>
        <scheme val="minor"/>
      </rPr>
      <t xml:space="preserve"> by </t>
    </r>
  </si>
  <si>
    <t>Paid To Date</t>
  </si>
  <si>
    <r>
      <t xml:space="preserve">+ Depletion </t>
    </r>
    <r>
      <rPr>
        <i/>
        <sz val="10"/>
        <rFont val="Calibri"/>
        <family val="2"/>
        <scheme val="minor"/>
      </rPr>
      <t xml:space="preserve"> (Line 12 of Sch C)</t>
    </r>
  </si>
  <si>
    <r>
      <t xml:space="preserve">+ Depreciation </t>
    </r>
    <r>
      <rPr>
        <i/>
        <sz val="10"/>
        <rFont val="Calibri"/>
        <family val="2"/>
        <scheme val="minor"/>
      </rPr>
      <t xml:space="preserve"> (Line 13 of Sch C)</t>
    </r>
  </si>
  <si>
    <r>
      <t>+ Amorization or Casualty Loss</t>
    </r>
    <r>
      <rPr>
        <i/>
        <sz val="10"/>
        <rFont val="Calibri"/>
        <family val="2"/>
        <scheme val="minor"/>
      </rPr>
      <t xml:space="preserve"> (Part V of Sch C)</t>
    </r>
  </si>
  <si>
    <r>
      <t>+ Business Use of Home</t>
    </r>
    <r>
      <rPr>
        <i/>
        <sz val="10"/>
        <rFont val="Calibri"/>
        <family val="2"/>
        <scheme val="minor"/>
      </rPr>
      <t xml:space="preserve"> (Line 30 of Sch C)</t>
    </r>
  </si>
  <si>
    <t>SOLE PROPRIETORSHIP</t>
  </si>
  <si>
    <t>KI Earnings</t>
  </si>
  <si>
    <r>
      <t xml:space="preserve">Total Form 1065 </t>
    </r>
    <r>
      <rPr>
        <b/>
        <sz val="8"/>
        <color theme="1"/>
        <rFont val="Calibri"/>
        <family val="2"/>
        <scheme val="minor"/>
      </rPr>
      <t>(Subtotal multiplied by percentage of ownership)</t>
    </r>
  </si>
  <si>
    <r>
      <t>Nonrecurring Other (Income) Loss</t>
    </r>
    <r>
      <rPr>
        <i/>
        <sz val="8"/>
        <color theme="1"/>
        <rFont val="Calibri"/>
        <family val="2"/>
        <scheme val="minor"/>
      </rPr>
      <t xml:space="preserve"> (Line 5)</t>
    </r>
  </si>
  <si>
    <r>
      <t>Depreciation</t>
    </r>
    <r>
      <rPr>
        <i/>
        <sz val="8"/>
        <rFont val="Calibri"/>
        <family val="2"/>
        <scheme val="minor"/>
      </rPr>
      <t xml:space="preserve"> (Line 14)</t>
    </r>
  </si>
  <si>
    <r>
      <t>Depletion</t>
    </r>
    <r>
      <rPr>
        <i/>
        <sz val="8"/>
        <color theme="1"/>
        <rFont val="Calibri"/>
        <family val="2"/>
        <scheme val="minor"/>
      </rPr>
      <t xml:space="preserve"> (Line 15)</t>
    </r>
  </si>
  <si>
    <r>
      <t xml:space="preserve">Amortization/Casualty Loss  </t>
    </r>
    <r>
      <rPr>
        <i/>
        <sz val="8"/>
        <color theme="1"/>
        <rFont val="Calibri"/>
        <family val="2"/>
        <scheme val="minor"/>
      </rPr>
      <t xml:space="preserve">(Line 19) </t>
    </r>
    <r>
      <rPr>
        <i/>
        <sz val="11"/>
        <color theme="1"/>
        <rFont val="Calibri"/>
        <family val="2"/>
        <scheme val="minor"/>
      </rPr>
      <t>*</t>
    </r>
  </si>
  <si>
    <t>MONTLY INCOME</t>
  </si>
  <si>
    <t>BORROWER</t>
  </si>
  <si>
    <r>
      <rPr>
        <sz val="11"/>
        <rFont val="Calibri"/>
        <family val="2"/>
        <scheme val="minor"/>
      </rPr>
      <t>Taxable Income</t>
    </r>
    <r>
      <rPr>
        <i/>
        <sz val="8"/>
        <rFont val="Calibri"/>
        <family val="2"/>
        <scheme val="minor"/>
      </rPr>
      <t xml:space="preserve"> (Line 30 Form 1120)</t>
    </r>
  </si>
  <si>
    <r>
      <rPr>
        <sz val="11"/>
        <rFont val="Calibri"/>
        <family val="2"/>
        <scheme val="minor"/>
      </rPr>
      <t>Total Tax</t>
    </r>
    <r>
      <rPr>
        <i/>
        <sz val="8"/>
        <rFont val="Calibri"/>
        <family val="2"/>
        <scheme val="minor"/>
      </rPr>
      <t xml:space="preserve"> (Line 31 Form 1120)</t>
    </r>
  </si>
  <si>
    <r>
      <rPr>
        <sz val="11"/>
        <rFont val="Calibri"/>
        <family val="2"/>
        <scheme val="minor"/>
      </rPr>
      <t>Nonrecurring (Gains) Losses</t>
    </r>
    <r>
      <rPr>
        <sz val="12"/>
        <rFont val="Calibri"/>
        <family val="2"/>
        <scheme val="minor"/>
      </rPr>
      <t xml:space="preserve"> </t>
    </r>
    <r>
      <rPr>
        <i/>
        <sz val="8"/>
        <rFont val="Calibri"/>
        <family val="2"/>
        <scheme val="minor"/>
      </rPr>
      <t>(Line 9 Form 1120, from Form 4797)</t>
    </r>
  </si>
  <si>
    <r>
      <rPr>
        <sz val="11"/>
        <rFont val="Calibri"/>
        <family val="2"/>
        <scheme val="minor"/>
      </rPr>
      <t>Nonrecurring Other (Income) Loss</t>
    </r>
    <r>
      <rPr>
        <sz val="12"/>
        <rFont val="Calibri"/>
        <family val="2"/>
        <scheme val="minor"/>
      </rPr>
      <t xml:space="preserve"> </t>
    </r>
    <r>
      <rPr>
        <i/>
        <sz val="8"/>
        <rFont val="Calibri"/>
        <family val="2"/>
        <scheme val="minor"/>
      </rPr>
      <t>(Line 10 Form 1120)</t>
    </r>
  </si>
  <si>
    <r>
      <t>Depreciation</t>
    </r>
    <r>
      <rPr>
        <i/>
        <sz val="9"/>
        <rFont val="Calibri"/>
        <family val="2"/>
        <scheme val="minor"/>
      </rPr>
      <t xml:space="preserve"> (Line 20 Form 1120)</t>
    </r>
  </si>
  <si>
    <r>
      <rPr>
        <sz val="11"/>
        <rFont val="Calibri"/>
        <family val="2"/>
        <scheme val="minor"/>
      </rPr>
      <t>Depletion</t>
    </r>
    <r>
      <rPr>
        <sz val="12"/>
        <rFont val="Calibri"/>
        <family val="2"/>
        <scheme val="minor"/>
      </rPr>
      <t xml:space="preserve"> </t>
    </r>
    <r>
      <rPr>
        <i/>
        <sz val="8"/>
        <rFont val="Calibri"/>
        <family val="2"/>
        <scheme val="minor"/>
      </rPr>
      <t>(Line 21 Form 1120)</t>
    </r>
  </si>
  <si>
    <r>
      <rPr>
        <sz val="11"/>
        <rFont val="Calibri"/>
        <family val="2"/>
        <scheme val="minor"/>
      </rPr>
      <t>Amortization or Casualty Loss</t>
    </r>
    <r>
      <rPr>
        <sz val="12"/>
        <rFont val="Calibri"/>
        <family val="2"/>
        <scheme val="minor"/>
      </rPr>
      <t xml:space="preserve"> </t>
    </r>
    <r>
      <rPr>
        <i/>
        <sz val="8"/>
        <rFont val="Calibri"/>
        <family val="2"/>
        <scheme val="minor"/>
      </rPr>
      <t>(Line 26 - Attach Statement)</t>
    </r>
  </si>
  <si>
    <r>
      <rPr>
        <sz val="11"/>
        <rFont val="Calibri"/>
        <family val="2"/>
        <scheme val="minor"/>
      </rPr>
      <t>Net Operating Loss &amp; Special Deductions</t>
    </r>
    <r>
      <rPr>
        <i/>
        <sz val="8"/>
        <rFont val="Calibri"/>
        <family val="2"/>
        <scheme val="minor"/>
      </rPr>
      <t xml:space="preserve"> (Line 29c Form 1120)</t>
    </r>
  </si>
  <si>
    <r>
      <rPr>
        <sz val="11"/>
        <rFont val="Calibri"/>
        <family val="2"/>
        <scheme val="minor"/>
      </rPr>
      <t xml:space="preserve">Dividends Paid to Borrower </t>
    </r>
    <r>
      <rPr>
        <i/>
        <sz val="8"/>
        <rFont val="Calibri"/>
        <family val="2"/>
        <scheme val="minor"/>
      </rPr>
      <t>(1040 Schedule B, Part II)</t>
    </r>
  </si>
  <si>
    <r>
      <t>% of Ownership in Corporation</t>
    </r>
    <r>
      <rPr>
        <b/>
        <sz val="8"/>
        <rFont val="Calibri"/>
        <family val="2"/>
        <scheme val="minor"/>
      </rPr>
      <t xml:space="preserve"> (1125-E)</t>
    </r>
  </si>
  <si>
    <t>24 MONTH AVERAGE</t>
  </si>
  <si>
    <t>QUALIFYING INCOME USED</t>
  </si>
  <si>
    <r>
      <t xml:space="preserve">Income (+) or Loss (-) </t>
    </r>
    <r>
      <rPr>
        <i/>
        <sz val="8"/>
        <rFont val="Calibri"/>
        <family val="2"/>
        <scheme val="minor"/>
      </rPr>
      <t>(Line 21)</t>
    </r>
  </si>
  <si>
    <r>
      <t>Depreciation</t>
    </r>
    <r>
      <rPr>
        <i/>
        <sz val="8"/>
        <rFont val="Calibri"/>
        <family val="2"/>
        <scheme val="minor"/>
      </rPr>
      <t xml:space="preserve"> (Line 18)</t>
    </r>
  </si>
  <si>
    <r>
      <t xml:space="preserve">Insurance </t>
    </r>
    <r>
      <rPr>
        <i/>
        <sz val="8"/>
        <rFont val="Calibri"/>
        <family val="2"/>
        <scheme val="minor"/>
      </rPr>
      <t>(Line 9)</t>
    </r>
  </si>
  <si>
    <r>
      <t>Mortgage Interest</t>
    </r>
    <r>
      <rPr>
        <i/>
        <sz val="8"/>
        <rFont val="Calibri"/>
        <family val="2"/>
        <scheme val="minor"/>
      </rPr>
      <t xml:space="preserve"> (Line 12)</t>
    </r>
  </si>
  <si>
    <r>
      <t>Taxes</t>
    </r>
    <r>
      <rPr>
        <sz val="10"/>
        <rFont val="Calibri"/>
        <family val="2"/>
        <scheme val="minor"/>
      </rPr>
      <t xml:space="preserve"> </t>
    </r>
    <r>
      <rPr>
        <i/>
        <sz val="8"/>
        <rFont val="Calibri"/>
        <family val="2"/>
        <scheme val="minor"/>
      </rPr>
      <t xml:space="preserve"> (Line 16)</t>
    </r>
  </si>
  <si>
    <r>
      <t xml:space="preserve">HOA Dues </t>
    </r>
    <r>
      <rPr>
        <i/>
        <sz val="8"/>
        <rFont val="Calibri"/>
        <family val="2"/>
        <scheme val="minor"/>
      </rPr>
      <t>(Line 19 if appl)</t>
    </r>
  </si>
  <si>
    <t>Enter number of months property owned</t>
  </si>
  <si>
    <t>PROPERTY #1</t>
  </si>
  <si>
    <t>Gross Rental Income (Loss)</t>
  </si>
  <si>
    <t>Monthly Gross Rental (Loss)</t>
  </si>
  <si>
    <t>24 Month Average Rental Income (Loss)</t>
  </si>
  <si>
    <t>Annualized Income (Loss)</t>
  </si>
  <si>
    <t>FHA RENTAL INCOME
NOT SUBJECT PROPERTY</t>
  </si>
  <si>
    <r>
      <t>Income (+) or Loss (-)</t>
    </r>
    <r>
      <rPr>
        <i/>
        <sz val="8"/>
        <rFont val="Calibri"/>
        <family val="2"/>
        <scheme val="minor"/>
      </rPr>
      <t xml:space="preserve"> Line 21 (Sch E)</t>
    </r>
  </si>
  <si>
    <r>
      <t xml:space="preserve">+ Depreciation </t>
    </r>
    <r>
      <rPr>
        <i/>
        <sz val="8"/>
        <rFont val="Calibri"/>
        <family val="2"/>
        <scheme val="minor"/>
      </rPr>
      <t>Line 18 (Sch E)</t>
    </r>
  </si>
  <si>
    <t>VA RENTAL INCOME
MULTI UNIT PROPERTY SECURING THE VA LOAN</t>
  </si>
  <si>
    <t>VA RENTAL INCOME
OTHER PROPERTY NOT SECURING THE VA LOAN</t>
  </si>
  <si>
    <t xml:space="preserve">  </t>
  </si>
  <si>
    <t># of Months Per Year</t>
  </si>
  <si>
    <t>If property owned less than 2 years enter # of months owned</t>
  </si>
  <si>
    <t>Annualized Income</t>
  </si>
  <si>
    <t># of Months</t>
  </si>
  <si>
    <t>W-2 
(HOURLY, SALARY)</t>
  </si>
  <si>
    <t>Enter earliest pay date</t>
  </si>
  <si>
    <t>Enter recent pay date</t>
  </si>
  <si>
    <t>Enter % above</t>
  </si>
  <si>
    <r>
      <t xml:space="preserve">VA does </t>
    </r>
    <r>
      <rPr>
        <b/>
        <i/>
        <sz val="10"/>
        <color rgb="FFFF0000"/>
        <rFont val="Calibri"/>
        <family val="2"/>
        <scheme val="minor"/>
      </rPr>
      <t>NOT</t>
    </r>
    <r>
      <rPr>
        <i/>
        <sz val="10"/>
        <color rgb="FFFF0000"/>
        <rFont val="Calibri"/>
        <family val="2"/>
        <scheme val="minor"/>
      </rPr>
      <t xml:space="preserve"> allow add back</t>
    </r>
  </si>
  <si>
    <t>Divided by mos.</t>
  </si>
  <si>
    <r>
      <t xml:space="preserve">RENTAL INCOME   </t>
    </r>
    <r>
      <rPr>
        <sz val="11"/>
        <rFont val="Calibri"/>
        <family val="2"/>
        <scheme val="minor"/>
      </rPr>
      <t>(Obtain 1040 and Schedule E)</t>
    </r>
  </si>
  <si>
    <t>Tax Year:</t>
  </si>
  <si>
    <r>
      <t xml:space="preserve">x depreciation factor per mile </t>
    </r>
    <r>
      <rPr>
        <sz val="9"/>
        <rFont val="Calibri"/>
        <family val="2"/>
        <scheme val="minor"/>
      </rPr>
      <t>(see above)</t>
    </r>
  </si>
  <si>
    <t>Portion of mileage as depreciation total</t>
  </si>
  <si>
    <r>
      <t>x depreciation factor per mile</t>
    </r>
    <r>
      <rPr>
        <sz val="9"/>
        <rFont val="Calibri"/>
        <family val="2"/>
        <scheme val="minor"/>
      </rPr>
      <t xml:space="preserve"> (see above)</t>
    </r>
  </si>
  <si>
    <t xml:space="preserve"> *IF OVERTIME OR BONUS INCOME IS TO BE USED, MUST HAVE A WRITTEN VOE TO SUPPORT  THE TOTAL INCOME</t>
  </si>
  <si>
    <t>Unreimbursed Employee Expense Total</t>
  </si>
  <si>
    <r>
      <t>Business miles driven</t>
    </r>
    <r>
      <rPr>
        <sz val="8"/>
        <rFont val="Calibri"/>
        <family val="2"/>
        <scheme val="minor"/>
      </rPr>
      <t xml:space="preserve"> </t>
    </r>
    <r>
      <rPr>
        <sz val="9"/>
        <rFont val="Calibri"/>
        <family val="2"/>
        <scheme val="minor"/>
      </rPr>
      <t>(Line 13 Form 2106)</t>
    </r>
  </si>
  <si>
    <r>
      <t>Meals Expenses</t>
    </r>
    <r>
      <rPr>
        <sz val="12"/>
        <rFont val="Calibri"/>
        <family val="2"/>
        <scheme val="minor"/>
      </rPr>
      <t xml:space="preserve"> </t>
    </r>
    <r>
      <rPr>
        <sz val="9"/>
        <rFont val="Calibri"/>
        <family val="2"/>
        <scheme val="minor"/>
      </rPr>
      <t>(Line 5 Column B Form 2106)</t>
    </r>
  </si>
  <si>
    <t xml:space="preserve">W2 Income for Tax Year </t>
  </si>
  <si>
    <t>W2 Income for Tax Year</t>
  </si>
  <si>
    <t>Unreimbursed Employee Expense (URBE) Total</t>
  </si>
  <si>
    <t>Annual Percentage of URBE</t>
  </si>
  <si>
    <t>Annual Income after URBE</t>
  </si>
  <si>
    <t>YTD Mo Income after URBE</t>
  </si>
  <si>
    <t>Must be attached to W2, TEACHER OR OT,COMM,BONUS Worksheet</t>
  </si>
  <si>
    <t>UNREIMBURSED EMPLOYEE BUSINESS EXPENSES</t>
  </si>
  <si>
    <t>12 Month Average Unreimbursed Employee Business Expenses</t>
  </si>
  <si>
    <t>Adjusted Monthly Income after Unreimbursed Employee Business Expenses</t>
  </si>
  <si>
    <t>Enter pay frequency in blue box. 
Note: Pleae add # of hours in the pink box for hourly workers.</t>
  </si>
  <si>
    <t>YTD Monthly Qualifying Income from W2 or TEACHER Worksheet</t>
  </si>
  <si>
    <t>Non-Agency and FHA have not provided guidance on qualifying
Contact your Underwriting Manager</t>
  </si>
  <si>
    <t>Line 2b Form 1040</t>
  </si>
  <si>
    <t>Line 3b Form 1040</t>
  </si>
  <si>
    <r>
      <t>Total Form 1120S</t>
    </r>
    <r>
      <rPr>
        <b/>
        <i/>
        <sz val="11"/>
        <rFont val="Calibri"/>
        <family val="2"/>
        <scheme val="minor"/>
      </rPr>
      <t xml:space="preserve"> </t>
    </r>
    <r>
      <rPr>
        <b/>
        <i/>
        <sz val="8"/>
        <rFont val="Calibri"/>
        <family val="2"/>
        <scheme val="minor"/>
      </rPr>
      <t>(subtotal x % of ownership)</t>
    </r>
    <r>
      <rPr>
        <b/>
        <sz val="11"/>
        <rFont val="Calibri"/>
        <family val="2"/>
        <scheme val="minor"/>
      </rPr>
      <t xml:space="preserve"> + W2 Earnings</t>
    </r>
  </si>
  <si>
    <t>(Gains) Enter as Negative</t>
  </si>
  <si>
    <t>W-2 BORROWERS BOTH HOURLY &amp; SALARY</t>
  </si>
  <si>
    <r>
      <t xml:space="preserve">W2 Income for </t>
    </r>
    <r>
      <rPr>
        <b/>
        <sz val="11"/>
        <rFont val="Calibri"/>
        <family val="2"/>
        <scheme val="minor"/>
      </rPr>
      <t>2019</t>
    </r>
  </si>
  <si>
    <t>2018 25₵ / 2019 26₵  / 2020 27₵</t>
  </si>
  <si>
    <t>Monthly operating income reported on FHLMC Form 998</t>
  </si>
  <si>
    <r>
      <t xml:space="preserve">Non-Tax Portion Ongoing Cooperative Distribution and Commodity Credit Corporation Payments
</t>
    </r>
    <r>
      <rPr>
        <sz val="8"/>
        <color theme="1"/>
        <rFont val="Calibri"/>
        <family val="2"/>
        <scheme val="minor"/>
      </rPr>
      <t>Lines (3a-3b) + (4a-4b) + (5a-5b) + (6a-6b)</t>
    </r>
  </si>
  <si>
    <r>
      <t xml:space="preserve">Net Profit (Loss)  </t>
    </r>
    <r>
      <rPr>
        <i/>
        <sz val="9"/>
        <color theme="1"/>
        <rFont val="Calibri"/>
        <family val="2"/>
        <scheme val="minor"/>
      </rPr>
      <t>Line 34</t>
    </r>
  </si>
  <si>
    <r>
      <t xml:space="preserve">Nonrecurring Other (Income) Loss </t>
    </r>
    <r>
      <rPr>
        <i/>
        <sz val="9"/>
        <color theme="1"/>
        <rFont val="Calibri"/>
        <family val="2"/>
        <scheme val="minor"/>
      </rPr>
      <t>Line 8</t>
    </r>
  </si>
  <si>
    <r>
      <t xml:space="preserve">Depreciation </t>
    </r>
    <r>
      <rPr>
        <i/>
        <sz val="9"/>
        <color theme="1"/>
        <rFont val="Calibri"/>
        <family val="2"/>
        <scheme val="minor"/>
      </rPr>
      <t>Line 14</t>
    </r>
  </si>
  <si>
    <r>
      <t xml:space="preserve">Amortization/Casualty Loss/Depletion </t>
    </r>
    <r>
      <rPr>
        <i/>
        <sz val="9"/>
        <color theme="1"/>
        <rFont val="Calibri"/>
        <family val="2"/>
        <scheme val="minor"/>
      </rPr>
      <t>Line 32</t>
    </r>
  </si>
  <si>
    <r>
      <t xml:space="preserve">Business Use of Home </t>
    </r>
    <r>
      <rPr>
        <i/>
        <sz val="9"/>
        <color theme="1"/>
        <rFont val="Calibri"/>
        <family val="2"/>
        <scheme val="minor"/>
      </rPr>
      <t>Line 32</t>
    </r>
  </si>
  <si>
    <t>SELF EMPLOYMENT FOR SOLE PROPRIETOR SCHEDULE C
(Form 1040 or 1040-SR)</t>
  </si>
  <si>
    <r>
      <t>Net Profit or Loss</t>
    </r>
    <r>
      <rPr>
        <i/>
        <sz val="10"/>
        <rFont val="Calibri"/>
        <family val="2"/>
        <scheme val="minor"/>
      </rPr>
      <t xml:space="preserve"> (Line 31 of Sch C)</t>
    </r>
    <r>
      <rPr>
        <i/>
        <sz val="10"/>
        <color rgb="FFFF0000"/>
        <rFont val="Calibri"/>
        <family val="2"/>
        <scheme val="minor"/>
      </rPr>
      <t xml:space="preserve"> *</t>
    </r>
  </si>
  <si>
    <t>Schedule K1 (Form 1065)
Partnership Earnings</t>
  </si>
  <si>
    <r>
      <t xml:space="preserve">Amortization/Casualty Loss </t>
    </r>
    <r>
      <rPr>
        <sz val="8"/>
        <rFont val="Calibri"/>
        <family val="2"/>
        <scheme val="minor"/>
      </rPr>
      <t xml:space="preserve">(Line 20) </t>
    </r>
    <r>
      <rPr>
        <sz val="11"/>
        <rFont val="Calibri"/>
        <family val="2"/>
        <scheme val="minor"/>
      </rPr>
      <t>*</t>
    </r>
    <r>
      <rPr>
        <sz val="8"/>
        <rFont val="Calibri"/>
        <family val="2"/>
        <scheme val="minor"/>
      </rPr>
      <t xml:space="preserve"> </t>
    </r>
  </si>
  <si>
    <t>24 Month Average Unreimbursed Employee Business Expenses</t>
  </si>
  <si>
    <r>
      <t xml:space="preserve">Unreimbursed Emp Exp </t>
    </r>
    <r>
      <rPr>
        <sz val="9"/>
        <rFont val="Calibri"/>
        <family val="2"/>
        <scheme val="minor"/>
      </rPr>
      <t>(2019 Line 11 Schedule 1)</t>
    </r>
  </si>
  <si>
    <r>
      <t>Net Profit or Loss</t>
    </r>
    <r>
      <rPr>
        <i/>
        <sz val="10"/>
        <rFont val="Calibri"/>
        <family val="2"/>
        <scheme val="minor"/>
      </rPr>
      <t xml:space="preserve"> (Line 31 of Sch C) </t>
    </r>
    <r>
      <rPr>
        <i/>
        <sz val="10"/>
        <color rgb="FFFF0000"/>
        <rFont val="Calibri"/>
        <family val="2"/>
        <scheme val="minor"/>
      </rPr>
      <t>*</t>
    </r>
  </si>
  <si>
    <r>
      <t xml:space="preserve">- Meals &amp; Entertainment </t>
    </r>
    <r>
      <rPr>
        <i/>
        <sz val="10"/>
        <rFont val="Calibri"/>
        <family val="2"/>
        <scheme val="minor"/>
      </rPr>
      <t xml:space="preserve">(Line 24b of Sch C) </t>
    </r>
    <r>
      <rPr>
        <i/>
        <sz val="10"/>
        <color rgb="FFFF0000"/>
        <rFont val="Calibri"/>
        <family val="2"/>
        <scheme val="minor"/>
      </rPr>
      <t>**</t>
    </r>
  </si>
  <si>
    <r>
      <rPr>
        <i/>
        <sz val="10"/>
        <color rgb="FFFF0000"/>
        <rFont val="Calibri"/>
        <family val="2"/>
        <scheme val="minor"/>
      </rPr>
      <t>**</t>
    </r>
    <r>
      <rPr>
        <i/>
        <sz val="10"/>
        <rFont val="Calibri"/>
        <family val="2"/>
        <scheme val="minor"/>
      </rPr>
      <t>DOT workers can deduct up to 80% (Supporting Statement required to verify allowable deduction)</t>
    </r>
  </si>
  <si>
    <r>
      <rPr>
        <i/>
        <sz val="10"/>
        <color rgb="FFFF0000"/>
        <rFont val="Calibri"/>
        <family val="2"/>
        <scheme val="minor"/>
      </rPr>
      <t>**</t>
    </r>
    <r>
      <rPr>
        <i/>
        <sz val="10"/>
        <rFont val="Calibri"/>
        <family val="2"/>
        <scheme val="minor"/>
      </rPr>
      <t>Supporting Statement must be provided to determine evidence of percentage of deduction taken (max 80%).</t>
    </r>
  </si>
  <si>
    <r>
      <rPr>
        <i/>
        <sz val="10"/>
        <color rgb="FFFF0000"/>
        <rFont val="Calibri"/>
        <family val="2"/>
        <scheme val="minor"/>
      </rPr>
      <t>*</t>
    </r>
    <r>
      <rPr>
        <i/>
        <sz val="10"/>
        <color theme="1"/>
        <rFont val="Calibri"/>
        <family val="2"/>
        <scheme val="minor"/>
      </rPr>
      <t xml:space="preserve"> 2019 Schedule 1 (Form 1040 or 1040-SR) Line 3 (or Form 1040-NR) Line 13 AND Schedule SE Line 2</t>
    </r>
  </si>
  <si>
    <r>
      <rPr>
        <b/>
        <sz val="11"/>
        <color theme="1"/>
        <rFont val="Calibri"/>
        <family val="2"/>
        <scheme val="minor"/>
      </rPr>
      <t>VA</t>
    </r>
    <r>
      <rPr>
        <sz val="11"/>
        <color theme="1"/>
        <rFont val="Calibri"/>
        <family val="2"/>
        <scheme val="minor"/>
      </rPr>
      <t>: Use a figure of 125% of the borrower's non-taxable income when grossing up.</t>
    </r>
  </si>
  <si>
    <r>
      <rPr>
        <b/>
        <sz val="11"/>
        <rFont val="Calibri"/>
        <family val="2"/>
        <scheme val="minor"/>
      </rPr>
      <t xml:space="preserve">VA </t>
    </r>
    <r>
      <rPr>
        <sz val="11"/>
        <rFont val="Calibri"/>
        <family val="2"/>
        <scheme val="minor"/>
      </rPr>
      <t>Social Security/Disability</t>
    </r>
    <r>
      <rPr>
        <b/>
        <sz val="11"/>
        <color rgb="FFFF0000"/>
        <rFont val="Calibri"/>
        <family val="2"/>
        <scheme val="minor"/>
      </rPr>
      <t xml:space="preserve"> (Non-Taxable)</t>
    </r>
  </si>
  <si>
    <t>Nonrecurring Other (Income) Loss/Expenses</t>
  </si>
  <si>
    <t>Nonrecurring Other (Income) Loss/Expense</t>
  </si>
  <si>
    <t>Case # Assignment Date</t>
  </si>
  <si>
    <r>
      <t xml:space="preserve">Borrower </t>
    </r>
    <r>
      <rPr>
        <b/>
        <i/>
        <sz val="11"/>
        <rFont val="Calibri"/>
        <family val="2"/>
        <scheme val="minor"/>
      </rPr>
      <t>HAS</t>
    </r>
    <r>
      <rPr>
        <i/>
        <sz val="11"/>
        <rFont val="Calibri"/>
        <family val="2"/>
        <scheme val="minor"/>
      </rPr>
      <t xml:space="preserve"> history of rental income from the subject property since the previous tax filing.</t>
    </r>
  </si>
  <si>
    <r>
      <t xml:space="preserve">Borrower does </t>
    </r>
    <r>
      <rPr>
        <b/>
        <i/>
        <sz val="12"/>
        <rFont val="Calibri"/>
        <family val="2"/>
        <scheme val="minor"/>
      </rPr>
      <t>NOT</t>
    </r>
    <r>
      <rPr>
        <i/>
        <sz val="12"/>
        <rFont val="Calibri"/>
        <family val="2"/>
        <scheme val="minor"/>
      </rPr>
      <t xml:space="preserve"> have a history of rental income from subject since previous tax filing.</t>
    </r>
  </si>
  <si>
    <t>Most Recent Tax Year →</t>
  </si>
  <si>
    <r>
      <t xml:space="preserve">Most Recent Tax Year </t>
    </r>
    <r>
      <rPr>
        <b/>
        <sz val="11"/>
        <rFont val="Calibri"/>
        <family val="2"/>
      </rPr>
      <t>→</t>
    </r>
  </si>
  <si>
    <t>Most Recent Tax Year</t>
  </si>
  <si>
    <r>
      <t xml:space="preserve">Most Recent Tax Year </t>
    </r>
    <r>
      <rPr>
        <b/>
        <sz val="10"/>
        <rFont val="Calibri"/>
        <family val="2"/>
      </rPr>
      <t>→</t>
    </r>
  </si>
  <si>
    <r>
      <t xml:space="preserve">Most Recent Tax Year </t>
    </r>
    <r>
      <rPr>
        <b/>
        <sz val="9"/>
        <rFont val="Calibri"/>
        <family val="2"/>
      </rPr>
      <t>→</t>
    </r>
  </si>
  <si>
    <r>
      <t xml:space="preserve">Most Recent Tax Year </t>
    </r>
    <r>
      <rPr>
        <b/>
        <sz val="11"/>
        <color theme="1"/>
        <rFont val="Calibri"/>
        <family val="2"/>
      </rPr>
      <t>→</t>
    </r>
  </si>
  <si>
    <r>
      <t xml:space="preserve">Most Recent Tax Year </t>
    </r>
    <r>
      <rPr>
        <b/>
        <sz val="10"/>
        <color theme="1"/>
        <rFont val="Calibri"/>
        <family val="2"/>
      </rPr>
      <t>→</t>
    </r>
  </si>
  <si>
    <r>
      <rPr>
        <b/>
        <sz val="11"/>
        <color theme="1"/>
        <rFont val="Calibri"/>
        <family val="2"/>
        <scheme val="minor"/>
      </rPr>
      <t>Effective for case numbers assigned on or after August 12, 2020 through November 30, 2020.</t>
    </r>
    <r>
      <rPr>
        <sz val="11"/>
        <color theme="1"/>
        <rFont val="Calibri"/>
        <family val="2"/>
        <scheme val="minor"/>
      </rPr>
      <t xml:space="preserve">
</t>
    </r>
    <r>
      <rPr>
        <sz val="12"/>
        <color theme="1"/>
        <rFont val="Calibri"/>
        <family val="2"/>
      </rPr>
      <t>▪</t>
    </r>
    <r>
      <rPr>
        <sz val="11"/>
        <color theme="1"/>
        <rFont val="Calibri"/>
        <family val="2"/>
      </rPr>
      <t xml:space="preserve">  In addition to 4000.1 Handbook requirements, for each property generating rental income, HBFS must either:
      </t>
    </r>
    <r>
      <rPr>
        <sz val="12"/>
        <color theme="1"/>
        <rFont val="Calibri"/>
        <family val="2"/>
      </rPr>
      <t>-</t>
    </r>
    <r>
      <rPr>
        <sz val="11"/>
        <color theme="1"/>
        <rFont val="Calibri"/>
        <family val="2"/>
      </rPr>
      <t xml:space="preserve"> Reduce the effective income associated with the calculation of rental income by 25% (this is an additional 
         reduction, after the standard calculations are completed); or
</t>
    </r>
    <r>
      <rPr>
        <sz val="11"/>
        <color theme="1"/>
        <rFont val="Calibri"/>
        <family val="2"/>
        <scheme val="minor"/>
      </rPr>
      <t xml:space="preserve">      </t>
    </r>
    <r>
      <rPr>
        <sz val="12"/>
        <color theme="1"/>
        <rFont val="Calibri"/>
        <family val="2"/>
        <scheme val="minor"/>
      </rPr>
      <t>-</t>
    </r>
    <r>
      <rPr>
        <sz val="11"/>
        <color theme="1"/>
        <rFont val="Calibri"/>
        <family val="2"/>
        <scheme val="minor"/>
      </rPr>
      <t xml:space="preserve"> Verify six (6) months PITI reserves; or
     </t>
    </r>
    <r>
      <rPr>
        <sz val="12"/>
        <color theme="1"/>
        <rFont val="Calibri"/>
        <family val="2"/>
        <scheme val="minor"/>
      </rPr>
      <t xml:space="preserve"> -</t>
    </r>
    <r>
      <rPr>
        <sz val="11"/>
        <color theme="1"/>
        <rFont val="Calibri"/>
        <family val="2"/>
        <scheme val="minor"/>
      </rPr>
      <t xml:space="preserve"> Verify borrower has received the previous two (2) months rental payments as evidenced by borrower's bank 
         statements showing the deposit (this option is applicable only for borrowers with a history of rental income
         from the property).</t>
    </r>
  </si>
  <si>
    <r>
      <rPr>
        <b/>
        <sz val="11"/>
        <color theme="1"/>
        <rFont val="Calibri"/>
        <family val="2"/>
        <scheme val="minor"/>
      </rPr>
      <t>Effective for case numbers assigned on or after August 12, 2020 through November 30, 2020.</t>
    </r>
    <r>
      <rPr>
        <sz val="11"/>
        <color theme="1"/>
        <rFont val="Calibri"/>
        <family val="2"/>
        <scheme val="minor"/>
      </rPr>
      <t xml:space="preserve">
</t>
    </r>
    <r>
      <rPr>
        <sz val="12"/>
        <color theme="1"/>
        <rFont val="Calibri"/>
        <family val="2"/>
      </rPr>
      <t>▪</t>
    </r>
    <r>
      <rPr>
        <sz val="11"/>
        <color theme="1"/>
        <rFont val="Calibri"/>
        <family val="2"/>
      </rPr>
      <t xml:space="preserve">  In addition to 4000.1 Handbook requirements, for each property generating rental income, HBFS must either:
     </t>
    </r>
    <r>
      <rPr>
        <sz val="12"/>
        <color theme="1"/>
        <rFont val="Calibri"/>
        <family val="2"/>
      </rPr>
      <t xml:space="preserve"> -</t>
    </r>
    <r>
      <rPr>
        <sz val="11"/>
        <color theme="1"/>
        <rFont val="Calibri"/>
        <family val="2"/>
      </rPr>
      <t xml:space="preserve"> Reduce the effective income associated with the calculation of rental income by 25% (this is an additional 
         reduction, after the standard calculations are completed); or
</t>
    </r>
    <r>
      <rPr>
        <sz val="11"/>
        <color theme="1"/>
        <rFont val="Calibri"/>
        <family val="2"/>
        <scheme val="minor"/>
      </rPr>
      <t xml:space="preserve">      </t>
    </r>
    <r>
      <rPr>
        <sz val="12"/>
        <color theme="1"/>
        <rFont val="Calibri"/>
        <family val="2"/>
        <scheme val="minor"/>
      </rPr>
      <t>-</t>
    </r>
    <r>
      <rPr>
        <sz val="11"/>
        <color theme="1"/>
        <rFont val="Calibri"/>
        <family val="2"/>
        <scheme val="minor"/>
      </rPr>
      <t xml:space="preserve"> Verify six (6) months PITI reserves; or
     </t>
    </r>
    <r>
      <rPr>
        <sz val="12"/>
        <color theme="1"/>
        <rFont val="Calibri"/>
        <family val="2"/>
        <scheme val="minor"/>
      </rPr>
      <t xml:space="preserve"> -</t>
    </r>
    <r>
      <rPr>
        <sz val="11"/>
        <color theme="1"/>
        <rFont val="Calibri"/>
        <family val="2"/>
        <scheme val="minor"/>
      </rPr>
      <t xml:space="preserve"> Verify borrower has received the previous two (2) months rental payments as evidenced by borrower's bank 
         statements showing the deposit (this option is applicable only for borrowers with a history of rental income
         from the property).</t>
    </r>
  </si>
  <si>
    <t>PROPERTY #2</t>
  </si>
  <si>
    <t>PROPERTY #3</t>
  </si>
  <si>
    <t>PROPERTY #4</t>
  </si>
  <si>
    <t>Declining 12 Month Income</t>
  </si>
  <si>
    <t xml:space="preserve">Declining 12 Month Income </t>
  </si>
  <si>
    <r>
      <rPr>
        <b/>
        <sz val="11"/>
        <rFont val="Calibri"/>
        <family val="2"/>
        <scheme val="minor"/>
      </rPr>
      <t>2021</t>
    </r>
    <r>
      <rPr>
        <sz val="11"/>
        <rFont val="Calibri"/>
        <family val="2"/>
        <scheme val="minor"/>
      </rPr>
      <t xml:space="preserve"> YTD</t>
    </r>
  </si>
  <si>
    <r>
      <t xml:space="preserve">W2 Income for </t>
    </r>
    <r>
      <rPr>
        <b/>
        <sz val="11"/>
        <rFont val="Calibri"/>
        <family val="2"/>
        <scheme val="minor"/>
      </rPr>
      <t>2020</t>
    </r>
  </si>
  <si>
    <t>2021 YTD &amp; 2020 W2 MONTHLY AVERAGE</t>
  </si>
  <si>
    <t>2020 &amp; 2019 W2 MONTHLY AVERAGE</t>
  </si>
  <si>
    <t>2021 YTD, 2020 &amp; 2019 W2 MONTHLY AVERAGE</t>
  </si>
  <si>
    <r>
      <t>2021</t>
    </r>
    <r>
      <rPr>
        <sz val="11"/>
        <rFont val="Calibri"/>
        <family val="2"/>
        <scheme val="minor"/>
      </rPr>
      <t xml:space="preserve"> YTD</t>
    </r>
  </si>
  <si>
    <t>2021 YTD AND 2020 W2 MONTHLY AVERAGE</t>
  </si>
  <si>
    <t>2020 AND 2019 W2 MONTHLY AVERAGE</t>
  </si>
  <si>
    <t>2021 YTD, 2020 AND 2019 W2 MONTHLY AVERAGE</t>
  </si>
  <si>
    <t>2021 YTD</t>
  </si>
  <si>
    <t>2021 YTD MO AVG</t>
  </si>
  <si>
    <t>2021 YTD + 2020 AVG</t>
  </si>
  <si>
    <t>2021 + 2020 + 2019 AVG</t>
  </si>
  <si>
    <t>2020 + 2019 AVG</t>
  </si>
  <si>
    <r>
      <t xml:space="preserve">Unreimbursed Emp Exp </t>
    </r>
    <r>
      <rPr>
        <sz val="9"/>
        <rFont val="Calibri"/>
        <family val="2"/>
        <scheme val="minor"/>
      </rPr>
      <t>(2020 Line 11 Schedule 1)</t>
    </r>
  </si>
  <si>
    <t>2021 YTD Pay</t>
  </si>
  <si>
    <r>
      <t xml:space="preserve">Guaranteed Payments to Partner </t>
    </r>
    <r>
      <rPr>
        <sz val="8"/>
        <color theme="1"/>
        <rFont val="Calibri"/>
        <family val="2"/>
        <scheme val="minor"/>
      </rPr>
      <t>(Line 4c K-1)</t>
    </r>
  </si>
  <si>
    <r>
      <t>Standard Mileage Rate treated as deprecation:  2018 = 25₵  2019 = 26₵</t>
    </r>
    <r>
      <rPr>
        <b/>
        <sz val="11"/>
        <color theme="1"/>
        <rFont val="Calibri"/>
        <family val="2"/>
      </rPr>
      <t xml:space="preserve"> , 2020 = 27₵</t>
    </r>
  </si>
  <si>
    <r>
      <t xml:space="preserve">Non-deductible Travel &amp; Entertainment </t>
    </r>
    <r>
      <rPr>
        <sz val="8"/>
        <color theme="1"/>
        <rFont val="Calibri"/>
        <family val="2"/>
        <scheme val="minor"/>
      </rPr>
      <t>(Schedule M-1 Line 4b→3b)</t>
    </r>
  </si>
  <si>
    <r>
      <rPr>
        <i/>
        <sz val="10"/>
        <color rgb="FFFF0000"/>
        <rFont val="Calibri"/>
        <family val="2"/>
        <scheme val="minor"/>
      </rPr>
      <t>*</t>
    </r>
    <r>
      <rPr>
        <i/>
        <sz val="10"/>
        <color theme="1"/>
        <rFont val="Calibri"/>
        <family val="2"/>
        <scheme val="minor"/>
      </rPr>
      <t xml:space="preserve"> 2020 Schedule 1 (Form 1040 or 1040-SR) Line 3 (or Form 1040-NR) Line 13 AND Schedule SE Line 2</t>
    </r>
  </si>
  <si>
    <t>Obtain 2020 &amp; 2019 1040 Tax Returns with all schedules including schedule C along with 2021 P&amp;L</t>
  </si>
  <si>
    <t>Income Used</t>
  </si>
  <si>
    <t>2020 YTD MO AVG</t>
  </si>
  <si>
    <t>All other products, if not using the lesser of the calculations (subject to Agency/Investor guidelines), provide comments and</t>
  </si>
  <si>
    <t>supporting documentation explaining reasoning.</t>
  </si>
  <si>
    <r>
      <t xml:space="preserve">FHA - </t>
    </r>
    <r>
      <rPr>
        <b/>
        <sz val="11"/>
        <rFont val="Calibri"/>
        <family val="2"/>
        <scheme val="minor"/>
      </rPr>
      <t>MUST</t>
    </r>
    <r>
      <rPr>
        <sz val="11"/>
        <rFont val="Calibri"/>
        <family val="2"/>
        <scheme val="minor"/>
      </rPr>
      <t xml:space="preserve"> use the lesser of the calculations per FHA 4000.1</t>
    </r>
  </si>
  <si>
    <t xml:space="preserve">  - The average earned over the previous 2 years or, if less than 2 years, the length of time; OR</t>
  </si>
  <si>
    <t xml:space="preserve">  -  The average earned over the previous year.</t>
  </si>
  <si>
    <t>FHLMC</t>
  </si>
  <si>
    <t>Non-cash deductions (i.e., amortization)</t>
  </si>
  <si>
    <t>2021 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</si>
</sst>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quot;$&quot;#,##0.00"/>
    <numFmt numFmtId="165" formatCode="0.000"/>
    <numFmt numFmtId="166" formatCode="_(&quot;$&quot;* #,##0.00_);_(&quot;$&quot;* \(#,##0.00\);_(&quot;$&quot;* &quot;-&quot;_);_(@_)"/>
    <numFmt numFmtId="167" formatCode="m/d/yy;@"/>
    <numFmt numFmtId="168" formatCode="mm/dd/yy;@"/>
  </numFmts>
  <fonts count="92" x14ac:knownFonts="1">
    <font>
      <sz val="11"/>
      <color theme="1"/>
      <name val="Calibri"/>
      <family val="2"/>
      <scheme val="minor"/>
    </font>
    <font>
      <sz val="10"/>
      <name val="Arial"/>
      <family val="2"/>
    </font>
    <font>
      <b/>
      <sz val="16"/>
      <name val="Calibri"/>
      <family val="2"/>
      <scheme val="minor"/>
    </font>
    <font>
      <b/>
      <sz val="12"/>
      <name val="Calibri"/>
      <family val="2"/>
      <scheme val="minor"/>
    </font>
    <font>
      <i/>
      <sz val="10"/>
      <name val="Calibri"/>
      <family val="2"/>
      <scheme val="minor"/>
    </font>
    <font>
      <b/>
      <i/>
      <sz val="10"/>
      <name val="Calibri"/>
      <family val="2"/>
      <scheme val="minor"/>
    </font>
    <font>
      <b/>
      <sz val="10"/>
      <name val="Calibri"/>
      <family val="2"/>
      <scheme val="minor"/>
    </font>
    <font>
      <b/>
      <i/>
      <u/>
      <sz val="10"/>
      <name val="Calibri"/>
      <family val="2"/>
      <scheme val="minor"/>
    </font>
    <font>
      <sz val="11"/>
      <name val="Calibri"/>
      <family val="2"/>
      <scheme val="minor"/>
    </font>
    <font>
      <sz val="10"/>
      <name val="Calibri"/>
      <family val="2"/>
      <scheme val="minor"/>
    </font>
    <font>
      <b/>
      <sz val="11"/>
      <name val="Calibri"/>
      <family val="2"/>
      <scheme val="minor"/>
    </font>
    <font>
      <b/>
      <sz val="11"/>
      <color rgb="FFFF0000"/>
      <name val="Calibri"/>
      <family val="2"/>
      <scheme val="minor"/>
    </font>
    <font>
      <b/>
      <sz val="14"/>
      <name val="Calibri"/>
      <family val="2"/>
      <scheme val="minor"/>
    </font>
    <font>
      <sz val="12"/>
      <name val="Calibri"/>
      <family val="2"/>
      <scheme val="minor"/>
    </font>
    <font>
      <b/>
      <sz val="8"/>
      <name val="Calibri"/>
      <family val="2"/>
      <scheme val="minor"/>
    </font>
    <font>
      <sz val="8"/>
      <name val="Calibri"/>
      <family val="2"/>
      <scheme val="minor"/>
    </font>
    <font>
      <b/>
      <i/>
      <sz val="11"/>
      <name val="Calibri"/>
      <family val="2"/>
      <scheme val="minor"/>
    </font>
    <font>
      <b/>
      <i/>
      <sz val="11"/>
      <color indexed="61"/>
      <name val="Calibri"/>
      <family val="2"/>
      <scheme val="minor"/>
    </font>
    <font>
      <sz val="16"/>
      <name val="Calibri"/>
      <family val="2"/>
      <scheme val="minor"/>
    </font>
    <font>
      <b/>
      <i/>
      <sz val="11"/>
      <color theme="1"/>
      <name val="Calibri"/>
      <family val="2"/>
      <scheme val="minor"/>
    </font>
    <font>
      <b/>
      <sz val="11"/>
      <color theme="1"/>
      <name val="Calibri"/>
      <family val="2"/>
      <scheme val="minor"/>
    </font>
    <font>
      <sz val="11"/>
      <color rgb="FFFF0000"/>
      <name val="Calibri"/>
      <family val="2"/>
      <scheme val="minor"/>
    </font>
    <font>
      <i/>
      <sz val="10"/>
      <color rgb="FFFF0000"/>
      <name val="Calibri"/>
      <family val="2"/>
      <scheme val="minor"/>
    </font>
    <font>
      <b/>
      <sz val="10"/>
      <color rgb="FFFF0000"/>
      <name val="Calibri"/>
      <family val="2"/>
      <scheme val="minor"/>
    </font>
    <font>
      <sz val="10"/>
      <color rgb="FFFF0000"/>
      <name val="Calibri"/>
      <family val="2"/>
      <scheme val="minor"/>
    </font>
    <font>
      <sz val="9"/>
      <color rgb="FFFF0000"/>
      <name val="Calibri"/>
      <family val="2"/>
      <scheme val="minor"/>
    </font>
    <font>
      <i/>
      <sz val="10"/>
      <color theme="1"/>
      <name val="Calibri"/>
      <family val="2"/>
      <scheme val="minor"/>
    </font>
    <font>
      <sz val="9"/>
      <color theme="1"/>
      <name val="Calibri"/>
      <family val="2"/>
      <scheme val="minor"/>
    </font>
    <font>
      <i/>
      <sz val="11"/>
      <name val="Calibri"/>
      <family val="2"/>
      <scheme val="minor"/>
    </font>
    <font>
      <sz val="10"/>
      <color theme="1"/>
      <name val="Calibri"/>
      <family val="2"/>
      <scheme val="minor"/>
    </font>
    <font>
      <sz val="9"/>
      <color theme="1"/>
      <name val="Calibri"/>
      <family val="2"/>
    </font>
    <font>
      <sz val="8"/>
      <color rgb="FFFF0000"/>
      <name val="Calibri"/>
      <family val="2"/>
      <scheme val="minor"/>
    </font>
    <font>
      <b/>
      <sz val="12"/>
      <color theme="1"/>
      <name val="Calibri"/>
      <family val="2"/>
      <scheme val="minor"/>
    </font>
    <font>
      <b/>
      <sz val="9"/>
      <color indexed="81"/>
      <name val="Tahoma"/>
      <family val="2"/>
    </font>
    <font>
      <i/>
      <sz val="9"/>
      <color rgb="FFFF0000"/>
      <name val="Calibri"/>
      <family val="2"/>
      <scheme val="minor"/>
    </font>
    <font>
      <i/>
      <sz val="11"/>
      <color theme="1"/>
      <name val="Calibri"/>
      <family val="2"/>
      <scheme val="minor"/>
    </font>
    <font>
      <b/>
      <sz val="10"/>
      <color theme="1"/>
      <name val="Calibri"/>
      <family val="2"/>
      <scheme val="minor"/>
    </font>
    <font>
      <sz val="10"/>
      <color theme="1"/>
      <name val="Cambria"/>
      <family val="1"/>
    </font>
    <font>
      <sz val="10"/>
      <color theme="1"/>
      <name val="Calibri"/>
      <family val="2"/>
    </font>
    <font>
      <i/>
      <u/>
      <sz val="10"/>
      <color theme="1"/>
      <name val="Calibri"/>
      <family val="2"/>
      <scheme val="minor"/>
    </font>
    <font>
      <b/>
      <i/>
      <sz val="10"/>
      <color theme="1"/>
      <name val="Calibri"/>
      <family val="2"/>
      <scheme val="minor"/>
    </font>
    <font>
      <sz val="9"/>
      <color indexed="81"/>
      <name val="Calibri"/>
      <family val="2"/>
      <scheme val="minor"/>
    </font>
    <font>
      <b/>
      <sz val="9"/>
      <color indexed="81"/>
      <name val="Calibri"/>
      <family val="2"/>
      <scheme val="minor"/>
    </font>
    <font>
      <sz val="10"/>
      <color indexed="81"/>
      <name val="Calibri"/>
      <family val="2"/>
      <scheme val="minor"/>
    </font>
    <font>
      <u/>
      <sz val="10"/>
      <color theme="1"/>
      <name val="Calibri"/>
      <family val="2"/>
      <scheme val="minor"/>
    </font>
    <font>
      <b/>
      <i/>
      <sz val="12"/>
      <name val="Calibri"/>
      <family val="2"/>
      <scheme val="minor"/>
    </font>
    <font>
      <sz val="11"/>
      <color theme="0"/>
      <name val="Calibri"/>
      <family val="2"/>
      <scheme val="minor"/>
    </font>
    <font>
      <b/>
      <sz val="10"/>
      <color theme="1"/>
      <name val="Times New Roman"/>
      <family val="1"/>
    </font>
    <font>
      <sz val="9"/>
      <color indexed="81"/>
      <name val="Tahoma"/>
      <family val="2"/>
    </font>
    <font>
      <b/>
      <sz val="10"/>
      <color indexed="81"/>
      <name val="Tahoma"/>
      <family val="2"/>
    </font>
    <font>
      <i/>
      <sz val="11"/>
      <color rgb="FFFF0000"/>
      <name val="Calibri"/>
      <family val="2"/>
      <scheme val="minor"/>
    </font>
    <font>
      <sz val="14"/>
      <color theme="1"/>
      <name val="Calibri"/>
      <family val="2"/>
      <scheme val="minor"/>
    </font>
    <font>
      <u/>
      <sz val="14"/>
      <color theme="1"/>
      <name val="Calibri"/>
      <family val="2"/>
      <scheme val="minor"/>
    </font>
    <font>
      <b/>
      <sz val="14"/>
      <color theme="1"/>
      <name val="Calibri"/>
      <family val="2"/>
      <scheme val="minor"/>
    </font>
    <font>
      <b/>
      <i/>
      <sz val="11"/>
      <color rgb="FF7030A0"/>
      <name val="Calibri"/>
      <family val="2"/>
      <scheme val="minor"/>
    </font>
    <font>
      <sz val="11"/>
      <color theme="1"/>
      <name val="Calibri"/>
      <family val="2"/>
      <scheme val="minor"/>
    </font>
    <font>
      <i/>
      <sz val="12"/>
      <color theme="1"/>
      <name val="Calibri"/>
      <family val="2"/>
      <scheme val="minor"/>
    </font>
    <font>
      <sz val="8"/>
      <color theme="1"/>
      <name val="Calibri"/>
      <family val="2"/>
      <scheme val="minor"/>
    </font>
    <font>
      <i/>
      <sz val="8"/>
      <name val="Calibri"/>
      <family val="2"/>
      <scheme val="minor"/>
    </font>
    <font>
      <b/>
      <i/>
      <sz val="12"/>
      <color indexed="10"/>
      <name val="Segoe UI"/>
      <family val="2"/>
    </font>
    <font>
      <b/>
      <i/>
      <sz val="10"/>
      <color rgb="FF7030A0"/>
      <name val="Calibri"/>
      <family val="2"/>
      <scheme val="minor"/>
    </font>
    <font>
      <i/>
      <sz val="9"/>
      <color theme="1"/>
      <name val="Calibri"/>
      <family val="2"/>
    </font>
    <font>
      <i/>
      <sz val="9"/>
      <color theme="1"/>
      <name val="Calibri"/>
      <family val="2"/>
      <scheme val="minor"/>
    </font>
    <font>
      <b/>
      <sz val="8"/>
      <color theme="1"/>
      <name val="Calibri"/>
      <family val="2"/>
      <scheme val="minor"/>
    </font>
    <font>
      <i/>
      <sz val="8"/>
      <color theme="1"/>
      <name val="Calibri"/>
      <family val="2"/>
      <scheme val="minor"/>
    </font>
    <font>
      <b/>
      <i/>
      <sz val="8"/>
      <name val="Calibri"/>
      <family val="2"/>
      <scheme val="minor"/>
    </font>
    <font>
      <i/>
      <sz val="9"/>
      <name val="Calibri"/>
      <family val="2"/>
      <scheme val="minor"/>
    </font>
    <font>
      <b/>
      <i/>
      <sz val="10"/>
      <color rgb="FFFF0000"/>
      <name val="Calibri"/>
      <family val="2"/>
      <scheme val="minor"/>
    </font>
    <font>
      <i/>
      <sz val="8"/>
      <color rgb="FFFF0000"/>
      <name val="Calibri"/>
      <family val="2"/>
      <scheme val="minor"/>
    </font>
    <font>
      <b/>
      <i/>
      <sz val="8"/>
      <color rgb="FFFF0000"/>
      <name val="Calibri"/>
      <family val="2"/>
      <scheme val="minor"/>
    </font>
    <font>
      <b/>
      <sz val="16"/>
      <color theme="1"/>
      <name val="Calibri"/>
      <family val="2"/>
      <scheme val="minor"/>
    </font>
    <font>
      <sz val="18"/>
      <color theme="1"/>
      <name val="Calibri"/>
      <family val="2"/>
      <scheme val="minor"/>
    </font>
    <font>
      <i/>
      <sz val="14"/>
      <color theme="1"/>
      <name val="Calibri"/>
      <family val="2"/>
      <scheme val="minor"/>
    </font>
    <font>
      <sz val="20"/>
      <color theme="1"/>
      <name val="Calibri"/>
      <family val="2"/>
      <scheme val="minor"/>
    </font>
    <font>
      <sz val="22"/>
      <color theme="1"/>
      <name val="Calibri"/>
      <family val="2"/>
      <scheme val="minor"/>
    </font>
    <font>
      <sz val="16"/>
      <color theme="1"/>
      <name val="Calibri"/>
      <family val="2"/>
      <scheme val="minor"/>
    </font>
    <font>
      <sz val="12"/>
      <color theme="1"/>
      <name val="Calibri"/>
      <family val="2"/>
      <scheme val="minor"/>
    </font>
    <font>
      <sz val="14"/>
      <color rgb="FFFF0000"/>
      <name val="Calibri"/>
      <family val="2"/>
      <scheme val="minor"/>
    </font>
    <font>
      <b/>
      <sz val="9"/>
      <color theme="1"/>
      <name val="Calibri"/>
      <family val="2"/>
      <scheme val="minor"/>
    </font>
    <font>
      <sz val="14"/>
      <name val="Calibri"/>
      <family val="2"/>
      <scheme val="minor"/>
    </font>
    <font>
      <b/>
      <sz val="11"/>
      <color theme="1"/>
      <name val="Calibri"/>
      <family val="2"/>
    </font>
    <font>
      <sz val="9"/>
      <name val="Calibri"/>
      <family val="2"/>
      <scheme val="minor"/>
    </font>
    <font>
      <b/>
      <sz val="18"/>
      <color theme="1"/>
      <name val="Calibri"/>
      <family val="2"/>
      <scheme val="minor"/>
    </font>
    <font>
      <i/>
      <sz val="12"/>
      <name val="Calibri"/>
      <family val="2"/>
      <scheme val="minor"/>
    </font>
    <font>
      <b/>
      <sz val="11"/>
      <name val="Calibri"/>
      <family val="2"/>
    </font>
    <font>
      <b/>
      <sz val="10"/>
      <name val="Calibri"/>
      <family val="2"/>
    </font>
    <font>
      <b/>
      <sz val="9"/>
      <name val="Calibri"/>
      <family val="2"/>
      <scheme val="minor"/>
    </font>
    <font>
      <b/>
      <sz val="9"/>
      <name val="Calibri"/>
      <family val="2"/>
    </font>
    <font>
      <b/>
      <sz val="10"/>
      <color theme="1"/>
      <name val="Calibri"/>
      <family val="2"/>
    </font>
    <font>
      <sz val="11"/>
      <color theme="1"/>
      <name val="Calibri"/>
      <family val="2"/>
    </font>
    <font>
      <sz val="12"/>
      <color theme="1"/>
      <name val="Calibri"/>
      <family val="2"/>
    </font>
    <font>
      <sz val="8"/>
      <color rgb="FF000000"/>
      <name val="Segoe UI"/>
      <family val="2"/>
    </font>
  </fonts>
  <fills count="12">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55" fillId="0" borderId="0" applyFont="0" applyFill="0" applyBorder="0" applyAlignment="0" applyProtection="0"/>
    <xf numFmtId="44" fontId="55" fillId="0" borderId="0" applyFont="0" applyFill="0" applyBorder="0" applyAlignment="0" applyProtection="0"/>
  </cellStyleXfs>
  <cellXfs count="1424">
    <xf numFmtId="0" fontId="0" fillId="0" borderId="0" xfId="0"/>
    <xf numFmtId="0" fontId="0" fillId="0" borderId="0" xfId="0"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2" borderId="0" xfId="0" applyFill="1" applyAlignment="1">
      <alignment vertical="center"/>
    </xf>
    <xf numFmtId="0" fontId="3" fillId="0" borderId="3" xfId="0" applyFont="1" applyBorder="1" applyAlignment="1">
      <alignment vertical="center"/>
    </xf>
    <xf numFmtId="44" fontId="5" fillId="0" borderId="0" xfId="2" applyFont="1" applyAlignment="1">
      <alignment horizontal="center" vertical="center"/>
    </xf>
    <xf numFmtId="0" fontId="6"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44" fontId="9" fillId="2" borderId="16" xfId="2" applyFont="1" applyFill="1" applyBorder="1" applyAlignment="1">
      <alignment vertical="center"/>
    </xf>
    <xf numFmtId="0" fontId="9" fillId="2" borderId="0" xfId="0" applyFont="1" applyFill="1" applyAlignment="1">
      <alignment horizontal="center" vertical="center"/>
    </xf>
    <xf numFmtId="44" fontId="8" fillId="0" borderId="0" xfId="2" applyFont="1" applyAlignment="1">
      <alignment vertical="center"/>
    </xf>
    <xf numFmtId="0" fontId="6" fillId="0" borderId="0" xfId="0" applyFont="1" applyAlignment="1">
      <alignment vertical="center"/>
    </xf>
    <xf numFmtId="0" fontId="0" fillId="0" borderId="6" xfId="0" applyBorder="1" applyAlignment="1">
      <alignment vertical="center"/>
    </xf>
    <xf numFmtId="0" fontId="8" fillId="0" borderId="0" xfId="0" applyFont="1" applyAlignment="1">
      <alignment vertical="center"/>
    </xf>
    <xf numFmtId="0" fontId="10" fillId="0" borderId="3" xfId="0" applyFont="1" applyBorder="1" applyAlignment="1">
      <alignment vertical="center" wrapText="1"/>
    </xf>
    <xf numFmtId="0" fontId="8" fillId="0" borderId="4" xfId="0" applyFont="1" applyBorder="1" applyAlignment="1">
      <alignment vertical="center"/>
    </xf>
    <xf numFmtId="44" fontId="8" fillId="0" borderId="0" xfId="0" applyNumberFormat="1" applyFont="1" applyAlignment="1">
      <alignment vertical="center"/>
    </xf>
    <xf numFmtId="0" fontId="8" fillId="0" borderId="6" xfId="0" applyFont="1" applyBorder="1" applyAlignment="1">
      <alignment vertical="center"/>
    </xf>
    <xf numFmtId="0" fontId="2" fillId="0" borderId="0" xfId="0" applyFont="1" applyAlignment="1">
      <alignment vertical="center" wrapText="1"/>
    </xf>
    <xf numFmtId="0" fontId="0" fillId="0" borderId="18" xfId="0" applyBorder="1"/>
    <xf numFmtId="0" fontId="0" fillId="0" borderId="4" xfId="0" applyBorder="1"/>
    <xf numFmtId="0" fontId="8" fillId="0" borderId="0" xfId="0" applyFont="1"/>
    <xf numFmtId="0" fontId="10" fillId="0" borderId="3" xfId="0" applyFont="1" applyBorder="1"/>
    <xf numFmtId="0" fontId="10" fillId="0" borderId="0" xfId="0" applyFont="1" applyAlignment="1">
      <alignment horizontal="center"/>
    </xf>
    <xf numFmtId="0" fontId="10" fillId="0" borderId="0" xfId="0" applyFont="1"/>
    <xf numFmtId="0" fontId="0" fillId="0" borderId="17" xfId="0" applyBorder="1"/>
    <xf numFmtId="0" fontId="0" fillId="0" borderId="3" xfId="0" applyBorder="1"/>
    <xf numFmtId="10" fontId="10" fillId="0" borderId="0" xfId="0" applyNumberFormat="1" applyFont="1" applyAlignment="1">
      <alignment horizontal="center"/>
    </xf>
    <xf numFmtId="7" fontId="8" fillId="0" borderId="0" xfId="2" applyNumberFormat="1" applyFont="1"/>
    <xf numFmtId="0" fontId="29" fillId="0" borderId="0" xfId="0" applyFont="1" applyAlignment="1">
      <alignment vertical="center"/>
    </xf>
    <xf numFmtId="0" fontId="10" fillId="0" borderId="0" xfId="0" applyFont="1" applyAlignment="1">
      <alignment vertical="center"/>
    </xf>
    <xf numFmtId="0" fontId="2" fillId="0" borderId="4" xfId="0" applyFont="1" applyBorder="1" applyAlignment="1">
      <alignment vertical="center" wrapText="1"/>
    </xf>
    <xf numFmtId="0" fontId="8" fillId="0" borderId="0" xfId="0" applyFont="1"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20" fillId="0" borderId="4" xfId="0" quotePrefix="1" applyFont="1" applyBorder="1" applyAlignment="1">
      <alignment horizontal="center" vertical="center"/>
    </xf>
    <xf numFmtId="0" fontId="0" fillId="0" borderId="5" xfId="0" applyBorder="1"/>
    <xf numFmtId="0" fontId="0" fillId="0" borderId="7" xfId="0" applyBorder="1"/>
    <xf numFmtId="0" fontId="20" fillId="0" borderId="0" xfId="0" applyFont="1"/>
    <xf numFmtId="0" fontId="29" fillId="0" borderId="0" xfId="0" applyFont="1" applyAlignment="1">
      <alignment horizontal="right" vertical="center"/>
    </xf>
    <xf numFmtId="44" fontId="8" fillId="0" borderId="1" xfId="2" applyFont="1" applyBorder="1" applyAlignment="1" applyProtection="1">
      <alignment vertical="center"/>
      <protection locked="0"/>
    </xf>
    <xf numFmtId="0" fontId="8" fillId="0" borderId="1" xfId="0" applyFont="1" applyBorder="1" applyAlignment="1" applyProtection="1">
      <alignment horizontal="center" vertical="center"/>
      <protection locked="0"/>
    </xf>
    <xf numFmtId="0" fontId="2" fillId="0" borderId="0" xfId="0" applyFont="1" applyAlignment="1">
      <alignment horizontal="center" vertical="center" wrapText="1"/>
    </xf>
    <xf numFmtId="44" fontId="8" fillId="0" borderId="1" xfId="0" applyNumberFormat="1" applyFont="1" applyBorder="1" applyAlignment="1" applyProtection="1">
      <alignment horizontal="center" vertical="center"/>
      <protection locked="0"/>
    </xf>
    <xf numFmtId="44" fontId="8" fillId="0" borderId="1" xfId="0" applyNumberFormat="1" applyFont="1" applyBorder="1" applyAlignment="1" applyProtection="1">
      <alignment horizontal="center"/>
      <protection locked="0"/>
    </xf>
    <xf numFmtId="44" fontId="0" fillId="0" borderId="1" xfId="0" applyNumberFormat="1" applyBorder="1" applyAlignment="1" applyProtection="1">
      <alignment horizontal="left" vertical="center"/>
      <protection locked="0"/>
    </xf>
    <xf numFmtId="44" fontId="8" fillId="0" borderId="1" xfId="0" applyNumberFormat="1" applyFont="1" applyBorder="1" applyAlignment="1" applyProtection="1">
      <alignment horizontal="left" vertical="center"/>
      <protection locked="0"/>
    </xf>
    <xf numFmtId="44" fontId="8" fillId="0" borderId="25" xfId="0" applyNumberFormat="1" applyFont="1" applyBorder="1" applyAlignment="1" applyProtection="1">
      <alignment horizontal="left" vertical="center"/>
      <protection locked="0"/>
    </xf>
    <xf numFmtId="44" fontId="9" fillId="0" borderId="1" xfId="0" applyNumberFormat="1" applyFont="1" applyBorder="1" applyAlignment="1" applyProtection="1">
      <alignment horizontal="center" vertical="center"/>
      <protection locked="0"/>
    </xf>
    <xf numFmtId="10" fontId="6" fillId="0" borderId="20" xfId="0" applyNumberFormat="1" applyFont="1" applyBorder="1" applyAlignment="1" applyProtection="1">
      <alignment horizontal="center" vertical="center"/>
      <protection locked="0"/>
    </xf>
    <xf numFmtId="0" fontId="0" fillId="0" borderId="19" xfId="0" applyBorder="1"/>
    <xf numFmtId="44" fontId="0" fillId="0" borderId="1" xfId="0" applyNumberFormat="1" applyBorder="1" applyAlignment="1" applyProtection="1">
      <alignment horizontal="center" vertical="center"/>
      <protection locked="0"/>
    </xf>
    <xf numFmtId="44" fontId="21" fillId="0" borderId="1" xfId="2" applyFont="1" applyBorder="1" applyAlignment="1" applyProtection="1">
      <alignment vertical="center"/>
      <protection locked="0"/>
    </xf>
    <xf numFmtId="44" fontId="8" fillId="0" borderId="1" xfId="0" applyNumberFormat="1" applyFont="1" applyBorder="1" applyAlignment="1" applyProtection="1">
      <alignment vertical="center"/>
      <protection locked="0"/>
    </xf>
    <xf numFmtId="9" fontId="8" fillId="0" borderId="1" xfId="3" applyFont="1" applyBorder="1" applyAlignment="1" applyProtection="1">
      <alignment horizontal="center" vertical="center"/>
      <protection locked="0"/>
    </xf>
    <xf numFmtId="0" fontId="0" fillId="0" borderId="0" xfId="0" applyAlignment="1">
      <alignment vertical="top" wrapText="1"/>
    </xf>
    <xf numFmtId="44" fontId="0" fillId="0" borderId="1" xfId="0" applyNumberFormat="1" applyBorder="1" applyProtection="1">
      <protection locked="0"/>
    </xf>
    <xf numFmtId="0" fontId="8" fillId="0" borderId="3" xfId="0" applyFont="1" applyBorder="1" applyAlignment="1">
      <alignment horizontal="left" vertical="center"/>
    </xf>
    <xf numFmtId="0" fontId="8" fillId="0" borderId="0" xfId="0" applyFont="1" applyAlignment="1">
      <alignment horizontal="left" vertical="center"/>
    </xf>
    <xf numFmtId="44" fontId="9" fillId="0" borderId="0" xfId="2" applyFont="1" applyAlignment="1">
      <alignment vertical="center"/>
    </xf>
    <xf numFmtId="0" fontId="20" fillId="0" borderId="0" xfId="0" applyFont="1" applyAlignment="1">
      <alignment vertical="center"/>
    </xf>
    <xf numFmtId="44" fontId="8" fillId="0" borderId="1" xfId="0" quotePrefix="1" applyNumberFormat="1" applyFont="1" applyBorder="1" applyAlignment="1" applyProtection="1">
      <alignment horizontal="center" vertical="center"/>
      <protection locked="0"/>
    </xf>
    <xf numFmtId="44" fontId="0" fillId="0" borderId="9" xfId="2" applyFont="1" applyBorder="1" applyAlignment="1" applyProtection="1">
      <alignment vertical="center"/>
      <protection locked="0"/>
    </xf>
    <xf numFmtId="0" fontId="9" fillId="0" borderId="1" xfId="0" applyFont="1" applyBorder="1" applyAlignment="1" applyProtection="1">
      <alignment horizontal="center" vertical="center"/>
      <protection locked="0"/>
    </xf>
    <xf numFmtId="44" fontId="0" fillId="0" borderId="1" xfId="2" applyFont="1" applyBorder="1" applyAlignment="1" applyProtection="1">
      <alignment vertical="center"/>
      <protection locked="0"/>
    </xf>
    <xf numFmtId="0" fontId="0" fillId="0" borderId="0" xfId="0" applyAlignment="1">
      <alignment horizontal="left" vertical="top" wrapText="1"/>
    </xf>
    <xf numFmtId="0" fontId="10" fillId="0" borderId="6" xfId="0" applyFont="1" applyBorder="1" applyAlignment="1">
      <alignment vertical="center"/>
    </xf>
    <xf numFmtId="0" fontId="8" fillId="0" borderId="5" xfId="0" applyFont="1" applyBorder="1" applyAlignment="1">
      <alignment vertical="center"/>
    </xf>
    <xf numFmtId="44" fontId="8" fillId="0" borderId="0" xfId="0" applyNumberFormat="1" applyFont="1" applyAlignment="1">
      <alignment horizontal="center" vertical="center"/>
    </xf>
    <xf numFmtId="0" fontId="0" fillId="0" borderId="6" xfId="0" applyBorder="1"/>
    <xf numFmtId="0" fontId="10" fillId="0" borderId="0" xfId="0" applyFont="1" applyAlignment="1">
      <alignment horizontal="center" vertical="center"/>
    </xf>
    <xf numFmtId="0" fontId="54" fillId="0" borderId="0" xfId="0" applyFont="1" applyAlignment="1">
      <alignment vertical="center"/>
    </xf>
    <xf numFmtId="0" fontId="0" fillId="0" borderId="0" xfId="0" applyAlignment="1">
      <alignment vertical="top"/>
    </xf>
    <xf numFmtId="0" fontId="20" fillId="0" borderId="49" xfId="0" applyFont="1" applyBorder="1" applyAlignment="1" applyProtection="1">
      <alignment horizontal="center" vertical="center"/>
      <protection locked="0"/>
    </xf>
    <xf numFmtId="44" fontId="8" fillId="0" borderId="1" xfId="2" applyFont="1" applyBorder="1" applyAlignment="1" applyProtection="1">
      <alignment horizontal="center" vertical="center"/>
      <protection locked="0"/>
    </xf>
    <xf numFmtId="0" fontId="8" fillId="0" borderId="3" xfId="0" applyFont="1" applyBorder="1" applyAlignment="1">
      <alignment vertical="center"/>
    </xf>
    <xf numFmtId="0" fontId="0" fillId="0" borderId="0" xfId="0" applyAlignment="1">
      <alignment horizontal="right" vertical="center"/>
    </xf>
    <xf numFmtId="0" fontId="2" fillId="0" borderId="3" xfId="0" applyFont="1" applyBorder="1" applyAlignment="1">
      <alignment vertical="center" wrapText="1"/>
    </xf>
    <xf numFmtId="0" fontId="10" fillId="0" borderId="0" xfId="0" applyFont="1" applyAlignment="1">
      <alignment horizontal="left" vertical="center"/>
    </xf>
    <xf numFmtId="44" fontId="21" fillId="0" borderId="1" xfId="0" applyNumberFormat="1" applyFont="1" applyBorder="1" applyAlignment="1" applyProtection="1">
      <alignment horizontal="center" vertical="center"/>
      <protection locked="0"/>
    </xf>
    <xf numFmtId="44" fontId="21" fillId="0" borderId="1" xfId="2" applyFont="1" applyBorder="1" applyAlignment="1" applyProtection="1">
      <alignment horizontal="center" vertical="center"/>
      <protection locked="0"/>
    </xf>
    <xf numFmtId="9" fontId="10" fillId="0" borderId="1" xfId="3" applyFont="1" applyBorder="1" applyAlignment="1" applyProtection="1">
      <alignment horizontal="center" vertical="center"/>
      <protection locked="0"/>
    </xf>
    <xf numFmtId="2" fontId="0" fillId="0" borderId="0" xfId="0" applyNumberFormat="1" applyAlignment="1">
      <alignment vertical="center"/>
    </xf>
    <xf numFmtId="0" fontId="20" fillId="4" borderId="50" xfId="0" applyFont="1" applyFill="1" applyBorder="1"/>
    <xf numFmtId="0" fontId="20" fillId="4" borderId="56" xfId="0" applyFont="1" applyFill="1" applyBorder="1"/>
    <xf numFmtId="0" fontId="20" fillId="4" borderId="48" xfId="0" applyFont="1" applyFill="1" applyBorder="1"/>
    <xf numFmtId="0" fontId="20" fillId="4" borderId="61" xfId="0" applyFont="1" applyFill="1" applyBorder="1"/>
    <xf numFmtId="0" fontId="4" fillId="0" borderId="3" xfId="0" applyFont="1" applyBorder="1" applyAlignment="1">
      <alignment vertical="center"/>
    </xf>
    <xf numFmtId="0" fontId="4" fillId="0" borderId="0" xfId="0" applyFont="1" applyAlignment="1">
      <alignment vertical="center"/>
    </xf>
    <xf numFmtId="0" fontId="4" fillId="0" borderId="4" xfId="0" applyFont="1" applyBorder="1" applyAlignment="1">
      <alignment vertical="center"/>
    </xf>
    <xf numFmtId="44" fontId="8" fillId="0" borderId="4" xfId="0" applyNumberFormat="1" applyFont="1" applyBorder="1" applyAlignment="1">
      <alignment horizontal="center" vertical="center"/>
    </xf>
    <xf numFmtId="0" fontId="54" fillId="0" borderId="0" xfId="0" applyFont="1" applyAlignment="1">
      <alignment horizontal="center" vertical="center"/>
    </xf>
    <xf numFmtId="168" fontId="0" fillId="0" borderId="1" xfId="0" applyNumberFormat="1" applyBorder="1" applyAlignment="1" applyProtection="1">
      <alignment horizontal="center" vertical="center"/>
      <protection locked="0"/>
    </xf>
    <xf numFmtId="0" fontId="10" fillId="0" borderId="4" xfId="0" applyFont="1" applyBorder="1" applyAlignment="1">
      <alignment vertical="center"/>
    </xf>
    <xf numFmtId="0" fontId="4" fillId="0" borderId="13" xfId="0" applyFont="1" applyBorder="1" applyAlignment="1">
      <alignment vertical="center"/>
    </xf>
    <xf numFmtId="0" fontId="8" fillId="0" borderId="14" xfId="0" quotePrefix="1" applyFont="1" applyBorder="1" applyAlignment="1">
      <alignment vertical="center"/>
    </xf>
    <xf numFmtId="0" fontId="60" fillId="0" borderId="0" xfId="0" applyFont="1" applyAlignment="1">
      <alignment horizontal="center" vertical="center"/>
    </xf>
    <xf numFmtId="44" fontId="8" fillId="0" borderId="51" xfId="2" applyFont="1" applyBorder="1" applyAlignment="1" applyProtection="1">
      <alignment vertical="center"/>
      <protection locked="0"/>
    </xf>
    <xf numFmtId="0" fontId="25" fillId="0" borderId="4" xfId="0" applyFont="1" applyBorder="1" applyAlignment="1">
      <alignment horizontal="left" vertical="center"/>
    </xf>
    <xf numFmtId="0" fontId="17" fillId="0" borderId="0" xfId="0" applyFont="1" applyAlignment="1">
      <alignment horizontal="center" vertical="center"/>
    </xf>
    <xf numFmtId="0" fontId="10" fillId="0" borderId="0" xfId="0" applyFont="1" applyAlignment="1">
      <alignment horizontal="right" vertical="center"/>
    </xf>
    <xf numFmtId="0" fontId="10" fillId="0" borderId="3" xfId="0" applyFont="1" applyBorder="1" applyAlignment="1">
      <alignment vertical="center"/>
    </xf>
    <xf numFmtId="0" fontId="45" fillId="0" borderId="1" xfId="0" applyFont="1" applyBorder="1" applyAlignment="1" applyProtection="1">
      <alignment horizontal="center" vertical="center"/>
      <protection locked="0"/>
    </xf>
    <xf numFmtId="44" fontId="8" fillId="0" borderId="2" xfId="0" applyNumberFormat="1" applyFont="1" applyBorder="1" applyAlignment="1" applyProtection="1">
      <alignment vertical="center"/>
      <protection locked="0"/>
    </xf>
    <xf numFmtId="0" fontId="31" fillId="0" borderId="0" xfId="0" applyFont="1" applyAlignment="1">
      <alignment horizontal="left" vertical="center"/>
    </xf>
    <xf numFmtId="0" fontId="8" fillId="0" borderId="0" xfId="0" applyFont="1" applyAlignment="1">
      <alignment horizontal="right" vertical="center" wrapText="1"/>
    </xf>
    <xf numFmtId="44" fontId="10" fillId="0" borderId="0" xfId="0" applyNumberFormat="1" applyFont="1" applyAlignment="1">
      <alignment vertical="center"/>
    </xf>
    <xf numFmtId="0" fontId="8" fillId="0" borderId="0" xfId="0" applyFont="1" applyAlignment="1">
      <alignment horizontal="left" vertical="center" wrapText="1"/>
    </xf>
    <xf numFmtId="44" fontId="20" fillId="0" borderId="0" xfId="0" applyNumberFormat="1" applyFont="1" applyAlignment="1">
      <alignment horizontal="left" vertical="center"/>
    </xf>
    <xf numFmtId="44" fontId="20" fillId="0" borderId="37" xfId="0" applyNumberFormat="1" applyFont="1" applyBorder="1" applyAlignment="1">
      <alignment horizontal="left" vertical="center"/>
    </xf>
    <xf numFmtId="9" fontId="8" fillId="0" borderId="51" xfId="3" applyFont="1" applyBorder="1" applyAlignment="1" applyProtection="1">
      <alignment horizontal="center" vertical="center"/>
      <protection locked="0"/>
    </xf>
    <xf numFmtId="44" fontId="21" fillId="0" borderId="51" xfId="2" applyFont="1" applyBorder="1" applyAlignment="1" applyProtection="1">
      <alignment vertical="center"/>
      <protection locked="0"/>
    </xf>
    <xf numFmtId="44" fontId="8" fillId="0" borderId="51" xfId="0" applyNumberFormat="1" applyFont="1" applyBorder="1" applyAlignment="1" applyProtection="1">
      <alignment vertical="center"/>
      <protection locked="0"/>
    </xf>
    <xf numFmtId="0" fontId="8" fillId="0" borderId="3" xfId="0" applyFont="1" applyBorder="1" applyAlignment="1">
      <alignment horizontal="right" vertical="center" wrapText="1"/>
    </xf>
    <xf numFmtId="44" fontId="10" fillId="0" borderId="4" xfId="0" applyNumberFormat="1" applyFont="1" applyBorder="1" applyAlignment="1">
      <alignment vertical="center"/>
    </xf>
    <xf numFmtId="0" fontId="8" fillId="0" borderId="3" xfId="0" applyFont="1" applyBorder="1" applyAlignment="1">
      <alignment horizontal="left" vertical="center" wrapText="1"/>
    </xf>
    <xf numFmtId="44" fontId="20" fillId="0" borderId="4" xfId="0" applyNumberFormat="1" applyFont="1" applyBorder="1" applyAlignment="1">
      <alignment horizontal="left" vertical="center"/>
    </xf>
    <xf numFmtId="0" fontId="57" fillId="0" borderId="0" xfId="0" applyFont="1" applyAlignment="1">
      <alignment vertical="center"/>
    </xf>
    <xf numFmtId="0" fontId="15" fillId="0" borderId="0" xfId="0" applyFont="1" applyAlignment="1">
      <alignment vertical="center" wrapText="1"/>
    </xf>
    <xf numFmtId="0" fontId="28" fillId="0" borderId="0" xfId="0" applyFont="1" applyAlignment="1">
      <alignment horizontal="center" vertical="center"/>
    </xf>
    <xf numFmtId="9" fontId="8" fillId="0" borderId="0" xfId="3" applyFont="1" applyAlignment="1">
      <alignment horizontal="center" vertical="center"/>
    </xf>
    <xf numFmtId="0" fontId="57" fillId="0" borderId="0" xfId="0" applyFont="1"/>
    <xf numFmtId="0" fontId="57" fillId="0" borderId="4" xfId="0" applyFont="1" applyBorder="1" applyAlignment="1">
      <alignment horizontal="left" vertical="center"/>
    </xf>
    <xf numFmtId="0" fontId="20" fillId="0" borderId="4" xfId="0" applyFont="1" applyBorder="1" applyAlignment="1">
      <alignment vertical="center"/>
    </xf>
    <xf numFmtId="0" fontId="8" fillId="0" borderId="1" xfId="0" applyFont="1" applyBorder="1" applyAlignment="1" applyProtection="1">
      <alignment vertical="center"/>
      <protection locked="0"/>
    </xf>
    <xf numFmtId="0" fontId="0" fillId="0" borderId="51" xfId="0" applyBorder="1" applyAlignment="1" applyProtection="1">
      <alignment vertical="center"/>
      <protection locked="0"/>
    </xf>
    <xf numFmtId="0" fontId="0" fillId="0" borderId="0" xfId="0" applyAlignment="1">
      <alignment horizontal="center" vertical="center"/>
    </xf>
    <xf numFmtId="0" fontId="10" fillId="0" borderId="5" xfId="0" applyFont="1" applyBorder="1" applyAlignment="1">
      <alignment horizontal="center" vertical="center"/>
    </xf>
    <xf numFmtId="44" fontId="10" fillId="0" borderId="0" xfId="2" applyFont="1" applyAlignment="1">
      <alignment vertical="center"/>
    </xf>
    <xf numFmtId="44" fontId="8" fillId="0" borderId="51" xfId="0" applyNumberFormat="1" applyFont="1" applyBorder="1" applyAlignment="1" applyProtection="1">
      <alignment horizontal="center" vertical="center"/>
      <protection locked="0"/>
    </xf>
    <xf numFmtId="44" fontId="21" fillId="0" borderId="51" xfId="0" applyNumberFormat="1" applyFont="1" applyBorder="1" applyAlignment="1" applyProtection="1">
      <alignment horizontal="center" vertical="center"/>
      <protection locked="0"/>
    </xf>
    <xf numFmtId="44" fontId="8" fillId="0" borderId="51" xfId="2" applyFont="1" applyBorder="1" applyAlignment="1" applyProtection="1">
      <alignment horizontal="center" vertical="center"/>
      <protection locked="0"/>
    </xf>
    <xf numFmtId="44" fontId="21" fillId="0" borderId="51" xfId="2" applyFont="1" applyBorder="1" applyAlignment="1" applyProtection="1">
      <alignment horizontal="center" vertical="center"/>
      <protection locked="0"/>
    </xf>
    <xf numFmtId="0" fontId="10" fillId="0" borderId="3" xfId="0" applyFont="1" applyBorder="1" applyAlignment="1">
      <alignment horizontal="left" vertical="center"/>
    </xf>
    <xf numFmtId="44" fontId="10" fillId="0" borderId="4" xfId="2" applyFont="1" applyBorder="1" applyAlignment="1">
      <alignment vertical="center"/>
    </xf>
    <xf numFmtId="9" fontId="10" fillId="0" borderId="51" xfId="3" applyFont="1" applyBorder="1" applyAlignment="1" applyProtection="1">
      <alignment horizontal="center" vertical="center"/>
      <protection locked="0"/>
    </xf>
    <xf numFmtId="44" fontId="8" fillId="0" borderId="4" xfId="0" applyNumberFormat="1" applyFont="1" applyBorder="1" applyAlignment="1">
      <alignment vertical="center"/>
    </xf>
    <xf numFmtId="0" fontId="17" fillId="0" borderId="0" xfId="0" applyFont="1" applyAlignment="1">
      <alignment vertical="center"/>
    </xf>
    <xf numFmtId="0" fontId="25" fillId="0" borderId="0" xfId="0" applyFont="1" applyAlignment="1">
      <alignment vertical="center" wrapText="1"/>
    </xf>
    <xf numFmtId="0" fontId="8" fillId="0" borderId="51" xfId="0" applyFont="1" applyBorder="1" applyAlignment="1" applyProtection="1">
      <alignment horizontal="center" vertical="center"/>
      <protection locked="0"/>
    </xf>
    <xf numFmtId="0" fontId="0" fillId="0" borderId="0" xfId="0" applyAlignment="1">
      <alignment horizontal="right"/>
    </xf>
    <xf numFmtId="44" fontId="0" fillId="0" borderId="0" xfId="0" applyNumberFormat="1" applyAlignment="1">
      <alignment horizontal="center" vertical="center"/>
    </xf>
    <xf numFmtId="0" fontId="8" fillId="0" borderId="51" xfId="0" applyFont="1" applyBorder="1" applyAlignment="1" applyProtection="1">
      <alignment vertical="center"/>
      <protection locked="0"/>
    </xf>
    <xf numFmtId="44" fontId="20" fillId="0" borderId="2" xfId="0" applyNumberFormat="1" applyFont="1" applyBorder="1" applyProtection="1">
      <protection locked="0"/>
    </xf>
    <xf numFmtId="0" fontId="19" fillId="0" borderId="1"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37" fontId="8" fillId="0" borderId="51" xfId="0" applyNumberFormat="1" applyFont="1" applyBorder="1" applyAlignment="1" applyProtection="1">
      <alignment horizontal="center" vertical="center"/>
      <protection locked="0"/>
    </xf>
    <xf numFmtId="0" fontId="10" fillId="0" borderId="3" xfId="0" applyFont="1" applyBorder="1" applyAlignment="1">
      <alignment horizontal="right" vertical="center"/>
    </xf>
    <xf numFmtId="0" fontId="8" fillId="0" borderId="3" xfId="0" quotePrefix="1" applyFont="1" applyBorder="1" applyAlignment="1">
      <alignment horizontal="left" vertical="center"/>
    </xf>
    <xf numFmtId="0" fontId="8" fillId="0" borderId="0" xfId="0" quotePrefix="1" applyFont="1" applyAlignment="1">
      <alignment horizontal="left" vertical="center"/>
    </xf>
    <xf numFmtId="0" fontId="8" fillId="0" borderId="3" xfId="0" applyFont="1" applyBorder="1" applyAlignment="1">
      <alignment horizontal="right" vertical="center"/>
    </xf>
    <xf numFmtId="0" fontId="8" fillId="0" borderId="0" xfId="0" applyFont="1" applyAlignment="1">
      <alignment horizontal="righ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10" fillId="0" borderId="0" xfId="0" applyFont="1" applyAlignment="1" applyProtection="1">
      <alignment horizontal="center" vertical="center"/>
      <protection locked="0"/>
    </xf>
    <xf numFmtId="0" fontId="0" fillId="0" borderId="3" xfId="0" applyBorder="1" applyAlignment="1">
      <alignment horizontal="left" vertical="center"/>
    </xf>
    <xf numFmtId="0" fontId="20" fillId="0" borderId="0" xfId="0" applyFont="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8" borderId="0" xfId="0" applyFill="1" applyAlignment="1">
      <alignment vertical="center"/>
    </xf>
    <xf numFmtId="43" fontId="0" fillId="8" borderId="0" xfId="0" applyNumberFormat="1" applyFill="1" applyAlignment="1">
      <alignment vertical="center"/>
    </xf>
    <xf numFmtId="0" fontId="30" fillId="0" borderId="0" xfId="0" applyFont="1" applyAlignment="1">
      <alignment vertical="center"/>
    </xf>
    <xf numFmtId="0" fontId="16" fillId="0" borderId="0" xfId="0" applyFont="1" applyAlignment="1">
      <alignment horizontal="left"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0" borderId="3" xfId="0" applyBorder="1" applyAlignment="1">
      <alignment horizontal="center"/>
    </xf>
    <xf numFmtId="0" fontId="0" fillId="0" borderId="0" xfId="0" applyAlignment="1">
      <alignment horizontal="center"/>
    </xf>
    <xf numFmtId="0" fontId="0" fillId="0" borderId="4" xfId="0" applyBorder="1" applyAlignment="1">
      <alignment horizontal="center"/>
    </xf>
    <xf numFmtId="44" fontId="20" fillId="0" borderId="0" xfId="0" applyNumberFormat="1" applyFont="1" applyAlignment="1">
      <alignment horizontal="center" vertical="center"/>
    </xf>
    <xf numFmtId="0" fontId="18" fillId="0" borderId="3" xfId="0" applyFont="1" applyBorder="1" applyAlignment="1">
      <alignment horizontal="center" vertical="center"/>
    </xf>
    <xf numFmtId="0" fontId="0" fillId="0" borderId="14" xfId="0" applyBorder="1" applyAlignment="1">
      <alignment vertical="center"/>
    </xf>
    <xf numFmtId="0" fontId="47" fillId="0" borderId="0" xfId="0" applyFont="1" applyAlignment="1">
      <alignment vertical="center" wrapText="1"/>
    </xf>
    <xf numFmtId="0" fontId="47" fillId="0" borderId="0" xfId="0" applyFont="1" applyAlignment="1">
      <alignment vertical="center"/>
    </xf>
    <xf numFmtId="0" fontId="0" fillId="0" borderId="4" xfId="0" applyBorder="1" applyAlignment="1">
      <alignment horizontal="center" vertical="center"/>
    </xf>
    <xf numFmtId="0" fontId="0" fillId="0" borderId="0" xfId="0" quotePrefix="1" applyAlignment="1">
      <alignment horizontal="right" vertical="center" wrapText="1"/>
    </xf>
    <xf numFmtId="0" fontId="0" fillId="0" borderId="0" xfId="0" applyAlignment="1">
      <alignment horizontal="right" vertical="center" wrapText="1"/>
    </xf>
    <xf numFmtId="0" fontId="0" fillId="0" borderId="0" xfId="0" quotePrefix="1" applyAlignment="1">
      <alignment horizontal="right" vertical="center"/>
    </xf>
    <xf numFmtId="0" fontId="36" fillId="0" borderId="0" xfId="0" applyFont="1" applyAlignment="1">
      <alignment horizontal="center" vertical="center"/>
    </xf>
    <xf numFmtId="0" fontId="20" fillId="0" borderId="0" xfId="0" quotePrefix="1" applyFont="1" applyAlignment="1">
      <alignment horizontal="center" vertical="center"/>
    </xf>
    <xf numFmtId="0" fontId="26" fillId="0" borderId="0" xfId="0" applyFont="1" applyAlignment="1">
      <alignment horizontal="right" vertical="center"/>
    </xf>
    <xf numFmtId="44" fontId="0" fillId="0" borderId="4" xfId="0" applyNumberFormat="1" applyBorder="1" applyAlignment="1">
      <alignment horizontal="center" vertical="center"/>
    </xf>
    <xf numFmtId="0" fontId="57" fillId="0" borderId="4" xfId="0" applyFont="1" applyBorder="1" applyAlignment="1">
      <alignment vertical="center"/>
    </xf>
    <xf numFmtId="0" fontId="0" fillId="0" borderId="0" xfId="0" applyAlignment="1">
      <alignment horizontal="center" vertical="top" wrapText="1"/>
    </xf>
    <xf numFmtId="0" fontId="19" fillId="0" borderId="0" xfId="0" applyFont="1" applyAlignment="1">
      <alignment horizontal="center" vertical="center"/>
    </xf>
    <xf numFmtId="0" fontId="19" fillId="0" borderId="0" xfId="0" applyFont="1" applyAlignment="1">
      <alignment vertical="center"/>
    </xf>
    <xf numFmtId="0" fontId="19" fillId="0" borderId="4" xfId="0" applyFont="1" applyBorder="1" applyAlignment="1">
      <alignment horizontal="center" vertical="center"/>
    </xf>
    <xf numFmtId="0" fontId="13" fillId="0" borderId="0" xfId="0" applyFont="1" applyAlignment="1">
      <alignment horizontal="center" vertical="center"/>
    </xf>
    <xf numFmtId="44" fontId="8" fillId="0" borderId="0" xfId="2" applyFont="1" applyAlignment="1">
      <alignment horizontal="center" vertical="center"/>
    </xf>
    <xf numFmtId="0" fontId="20" fillId="0" borderId="0" xfId="0" applyFont="1" applyAlignment="1">
      <alignment horizontal="center"/>
    </xf>
    <xf numFmtId="44" fontId="20" fillId="0" borderId="37" xfId="0" applyNumberFormat="1" applyFont="1" applyBorder="1"/>
    <xf numFmtId="0" fontId="19" fillId="0" borderId="4" xfId="0" applyFont="1" applyBorder="1" applyAlignment="1">
      <alignment vertical="center"/>
    </xf>
    <xf numFmtId="0" fontId="16" fillId="2" borderId="5" xfId="0" applyFont="1" applyFill="1" applyBorder="1" applyAlignment="1">
      <alignment horizontal="center" vertical="center"/>
    </xf>
    <xf numFmtId="0" fontId="0" fillId="2" borderId="5" xfId="0" applyFill="1" applyBorder="1" applyAlignment="1">
      <alignment vertical="center"/>
    </xf>
    <xf numFmtId="0" fontId="35" fillId="0" borderId="4" xfId="0" applyFont="1" applyBorder="1" applyAlignment="1">
      <alignment horizontal="center" vertical="center"/>
    </xf>
    <xf numFmtId="0" fontId="19" fillId="0" borderId="0" xfId="0" applyFont="1" applyAlignment="1">
      <alignment horizontal="left" vertical="center"/>
    </xf>
    <xf numFmtId="0" fontId="19" fillId="0" borderId="4" xfId="0" applyFont="1" applyBorder="1" applyAlignment="1">
      <alignment horizontal="left"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44" fontId="8" fillId="0" borderId="4" xfId="2" applyFont="1" applyBorder="1" applyAlignment="1">
      <alignment horizontal="center" vertical="center"/>
    </xf>
    <xf numFmtId="0" fontId="20" fillId="0" borderId="3" xfId="0" applyFont="1" applyBorder="1" applyAlignment="1">
      <alignment vertical="center"/>
    </xf>
    <xf numFmtId="44" fontId="0" fillId="0" borderId="4" xfId="0" applyNumberFormat="1" applyBorder="1" applyAlignment="1">
      <alignment vertical="center"/>
    </xf>
    <xf numFmtId="0" fontId="29" fillId="0" borderId="48" xfId="0" applyFont="1" applyBorder="1" applyAlignment="1">
      <alignment horizontal="center" vertical="center"/>
    </xf>
    <xf numFmtId="0" fontId="29" fillId="0" borderId="50" xfId="0" applyFont="1" applyBorder="1" applyAlignment="1">
      <alignment horizontal="center" vertical="center"/>
    </xf>
    <xf numFmtId="0" fontId="29" fillId="0" borderId="52" xfId="0" applyFont="1" applyBorder="1" applyAlignment="1">
      <alignment horizontal="center" vertical="center"/>
    </xf>
    <xf numFmtId="0" fontId="6" fillId="0" borderId="52" xfId="0" applyFont="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wrapText="1"/>
    </xf>
    <xf numFmtId="0" fontId="29" fillId="0" borderId="41" xfId="0" applyFont="1" applyBorder="1" applyAlignment="1">
      <alignment horizontal="center" vertical="center"/>
    </xf>
    <xf numFmtId="0" fontId="29" fillId="0" borderId="20" xfId="0" quotePrefix="1" applyFont="1" applyBorder="1" applyAlignment="1">
      <alignment horizontal="center" vertical="center"/>
    </xf>
    <xf numFmtId="0" fontId="36" fillId="0" borderId="20" xfId="0" quotePrefix="1" applyFont="1" applyBorder="1" applyAlignment="1">
      <alignment horizontal="center" vertical="center"/>
    </xf>
    <xf numFmtId="0" fontId="23" fillId="0" borderId="52" xfId="0" applyFont="1" applyBorder="1" applyAlignment="1">
      <alignment horizontal="center" vertical="center"/>
    </xf>
    <xf numFmtId="0" fontId="36" fillId="0" borderId="25" xfId="0" quotePrefix="1" applyFont="1" applyBorder="1" applyAlignment="1">
      <alignment horizontal="center" vertical="center"/>
    </xf>
    <xf numFmtId="0" fontId="36" fillId="0" borderId="20" xfId="0" applyFont="1" applyBorder="1" applyAlignment="1">
      <alignment horizontal="center" vertical="center"/>
    </xf>
    <xf numFmtId="0" fontId="36" fillId="0" borderId="27" xfId="0" applyFont="1" applyBorder="1" applyAlignment="1">
      <alignment horizontal="center" vertical="center"/>
    </xf>
    <xf numFmtId="0" fontId="29" fillId="0" borderId="45" xfId="0" applyFont="1" applyBorder="1" applyAlignment="1">
      <alignment horizontal="center" vertical="center"/>
    </xf>
    <xf numFmtId="0" fontId="29" fillId="0" borderId="9" xfId="0" quotePrefix="1" applyFont="1" applyBorder="1" applyAlignment="1">
      <alignment horizontal="center" vertical="center"/>
    </xf>
    <xf numFmtId="0" fontId="29" fillId="0" borderId="27" xfId="0" quotePrefix="1" applyFont="1" applyBorder="1" applyAlignment="1">
      <alignment horizontal="center" vertical="center"/>
    </xf>
    <xf numFmtId="44" fontId="7" fillId="0" borderId="11" xfId="2" applyFont="1" applyBorder="1" applyAlignment="1">
      <alignment vertical="center"/>
    </xf>
    <xf numFmtId="44" fontId="20" fillId="7" borderId="2" xfId="2" applyFont="1" applyFill="1" applyBorder="1" applyAlignment="1" applyProtection="1">
      <alignment vertical="center"/>
      <protection hidden="1"/>
    </xf>
    <xf numFmtId="7" fontId="20" fillId="7" borderId="2" xfId="2" applyNumberFormat="1" applyFont="1" applyFill="1" applyBorder="1" applyAlignment="1" applyProtection="1">
      <alignment vertical="center"/>
      <protection hidden="1"/>
    </xf>
    <xf numFmtId="44" fontId="20" fillId="7" borderId="2" xfId="0" applyNumberFormat="1" applyFont="1" applyFill="1" applyBorder="1" applyAlignment="1" applyProtection="1">
      <alignment vertical="center"/>
      <protection hidden="1"/>
    </xf>
    <xf numFmtId="44" fontId="20" fillId="7" borderId="2" xfId="0" applyNumberFormat="1" applyFont="1" applyFill="1" applyBorder="1" applyAlignment="1" applyProtection="1">
      <alignment horizontal="center" vertical="center"/>
      <protection hidden="1"/>
    </xf>
    <xf numFmtId="44" fontId="10" fillId="7" borderId="2" xfId="0" applyNumberFormat="1" applyFont="1" applyFill="1" applyBorder="1" applyAlignment="1" applyProtection="1">
      <alignment horizontal="center" vertical="center"/>
      <protection hidden="1"/>
    </xf>
    <xf numFmtId="165" fontId="20" fillId="7" borderId="2" xfId="0" applyNumberFormat="1" applyFont="1" applyFill="1" applyBorder="1" applyAlignment="1" applyProtection="1">
      <alignment horizontal="center" vertical="center"/>
      <protection hidden="1"/>
    </xf>
    <xf numFmtId="44" fontId="10" fillId="7" borderId="2" xfId="1" applyNumberFormat="1" applyFont="1" applyFill="1" applyBorder="1" applyAlignment="1" applyProtection="1">
      <alignment vertical="center"/>
      <protection hidden="1"/>
    </xf>
    <xf numFmtId="44" fontId="10" fillId="7" borderId="2" xfId="2" applyFont="1" applyFill="1" applyBorder="1" applyAlignment="1" applyProtection="1">
      <alignment vertical="center"/>
      <protection hidden="1"/>
    </xf>
    <xf numFmtId="44" fontId="10" fillId="7" borderId="2" xfId="0" applyNumberFormat="1" applyFont="1" applyFill="1" applyBorder="1" applyAlignment="1" applyProtection="1">
      <alignment horizontal="right" vertical="center"/>
      <protection hidden="1"/>
    </xf>
    <xf numFmtId="44" fontId="8" fillId="7" borderId="2" xfId="2" applyFont="1" applyFill="1" applyBorder="1" applyProtection="1">
      <protection hidden="1"/>
    </xf>
    <xf numFmtId="44" fontId="20" fillId="7" borderId="2" xfId="0" applyNumberFormat="1" applyFont="1" applyFill="1" applyBorder="1" applyAlignment="1" applyProtection="1">
      <alignment horizontal="left" vertical="center"/>
      <protection hidden="1"/>
    </xf>
    <xf numFmtId="44" fontId="10" fillId="7" borderId="2" xfId="0" applyNumberFormat="1" applyFont="1" applyFill="1" applyBorder="1" applyAlignment="1" applyProtection="1">
      <alignment horizontal="left" vertical="center"/>
      <protection hidden="1"/>
    </xf>
    <xf numFmtId="44" fontId="9" fillId="7" borderId="2" xfId="2" applyFont="1" applyFill="1" applyBorder="1" applyAlignment="1" applyProtection="1">
      <alignment vertical="center"/>
      <protection hidden="1"/>
    </xf>
    <xf numFmtId="44" fontId="8" fillId="7" borderId="2" xfId="0" applyNumberFormat="1" applyFont="1" applyFill="1" applyBorder="1" applyAlignment="1" applyProtection="1">
      <alignment vertical="center"/>
      <protection hidden="1"/>
    </xf>
    <xf numFmtId="44" fontId="0" fillId="7" borderId="2" xfId="0" applyNumberFormat="1" applyFill="1" applyBorder="1" applyAlignment="1" applyProtection="1">
      <alignment vertical="center"/>
      <protection hidden="1"/>
    </xf>
    <xf numFmtId="44" fontId="8" fillId="7" borderId="2" xfId="0" applyNumberFormat="1" applyFont="1" applyFill="1" applyBorder="1" applyAlignment="1" applyProtection="1">
      <alignment horizontal="right" vertical="center"/>
      <protection hidden="1"/>
    </xf>
    <xf numFmtId="44" fontId="10" fillId="7" borderId="2" xfId="0" applyNumberFormat="1" applyFont="1" applyFill="1" applyBorder="1" applyAlignment="1" applyProtection="1">
      <alignment vertical="center"/>
      <protection hidden="1"/>
    </xf>
    <xf numFmtId="44" fontId="20" fillId="7" borderId="2" xfId="0" applyNumberFormat="1" applyFont="1" applyFill="1" applyBorder="1" applyProtection="1">
      <protection hidden="1"/>
    </xf>
    <xf numFmtId="44" fontId="8" fillId="7" borderId="2" xfId="0" applyNumberFormat="1" applyFont="1" applyFill="1" applyBorder="1" applyAlignment="1" applyProtection="1">
      <alignment horizontal="center" vertical="center"/>
      <protection hidden="1"/>
    </xf>
    <xf numFmtId="44" fontId="20" fillId="0" borderId="4" xfId="0" applyNumberFormat="1" applyFont="1" applyBorder="1" applyAlignment="1" applyProtection="1">
      <alignment vertical="center"/>
      <protection hidden="1"/>
    </xf>
    <xf numFmtId="0" fontId="0" fillId="0" borderId="51" xfId="0" applyBorder="1" applyAlignment="1" applyProtection="1">
      <alignment horizontal="center" vertical="center"/>
      <protection locked="0"/>
    </xf>
    <xf numFmtId="165" fontId="8" fillId="0" borderId="1" xfId="1" applyNumberFormat="1" applyFont="1" applyBorder="1" applyAlignment="1" applyProtection="1">
      <alignment horizontal="center" vertical="center"/>
      <protection locked="0"/>
    </xf>
    <xf numFmtId="0" fontId="8" fillId="0" borderId="14" xfId="0" applyFont="1" applyBorder="1" applyAlignment="1">
      <alignment horizontal="right" vertical="center"/>
    </xf>
    <xf numFmtId="0" fontId="8" fillId="0" borderId="0" xfId="0" applyFont="1" applyAlignment="1">
      <alignment horizontal="center"/>
    </xf>
    <xf numFmtId="0" fontId="24" fillId="0" borderId="0" xfId="0" applyFont="1" applyAlignment="1">
      <alignment horizontal="center" vertical="center"/>
    </xf>
    <xf numFmtId="0" fontId="4" fillId="0" borderId="0" xfId="0" applyFont="1" applyAlignment="1">
      <alignment horizontal="center" vertical="center"/>
    </xf>
    <xf numFmtId="0" fontId="10" fillId="0" borderId="4" xfId="0" applyFont="1" applyBorder="1" applyAlignment="1">
      <alignment horizontal="left" vertical="center"/>
    </xf>
    <xf numFmtId="0" fontId="28" fillId="0" borderId="3" xfId="0" applyFont="1" applyBorder="1" applyAlignment="1" applyProtection="1">
      <alignment horizontal="center" vertical="top" wrapText="1"/>
      <protection locked="0"/>
    </xf>
    <xf numFmtId="0" fontId="28" fillId="0" borderId="0" xfId="0" applyFont="1" applyAlignment="1" applyProtection="1">
      <alignment horizontal="center" vertical="top" wrapText="1"/>
      <protection locked="0"/>
    </xf>
    <xf numFmtId="0" fontId="4" fillId="0" borderId="3" xfId="0" applyFont="1" applyBorder="1" applyAlignment="1">
      <alignment horizontal="center" vertical="center"/>
    </xf>
    <xf numFmtId="165" fontId="10" fillId="7" borderId="1" xfId="0" applyNumberFormat="1" applyFont="1" applyFill="1" applyBorder="1" applyAlignment="1" applyProtection="1">
      <alignment horizontal="center" vertical="center"/>
      <protection hidden="1"/>
    </xf>
    <xf numFmtId="7" fontId="10" fillId="7" borderId="2" xfId="2" applyNumberFormat="1" applyFont="1" applyFill="1" applyBorder="1" applyAlignment="1" applyProtection="1">
      <alignment vertical="center"/>
      <protection hidden="1"/>
    </xf>
    <xf numFmtId="0" fontId="25" fillId="0" borderId="0" xfId="0" applyFont="1" applyAlignment="1">
      <alignment vertical="center"/>
    </xf>
    <xf numFmtId="0" fontId="2" fillId="0" borderId="3" xfId="0" applyFont="1" applyBorder="1" applyAlignment="1">
      <alignment horizontal="center" vertical="center" wrapText="1"/>
    </xf>
    <xf numFmtId="0" fontId="46" fillId="0" borderId="0" xfId="0" applyFont="1" applyAlignment="1">
      <alignment vertical="center"/>
    </xf>
    <xf numFmtId="43" fontId="46" fillId="0" borderId="0" xfId="0" applyNumberFormat="1" applyFont="1" applyAlignment="1">
      <alignment vertical="center"/>
    </xf>
    <xf numFmtId="0" fontId="22" fillId="0" borderId="0" xfId="0" applyFont="1" applyAlignment="1">
      <alignment horizontal="center" vertical="center"/>
    </xf>
    <xf numFmtId="0" fontId="27" fillId="0" borderId="0" xfId="0" applyFont="1" applyAlignment="1">
      <alignment horizontal="right"/>
    </xf>
    <xf numFmtId="0" fontId="27" fillId="0" borderId="0" xfId="0" applyFont="1" applyAlignment="1">
      <alignment horizontal="right" vertical="center"/>
    </xf>
    <xf numFmtId="0" fontId="19" fillId="0" borderId="0" xfId="0" applyFont="1" applyAlignment="1">
      <alignment vertical="top" wrapText="1"/>
    </xf>
    <xf numFmtId="0" fontId="47" fillId="0" borderId="4" xfId="0" applyFont="1" applyBorder="1" applyAlignment="1">
      <alignment vertical="center"/>
    </xf>
    <xf numFmtId="0" fontId="27" fillId="0" borderId="0" xfId="0" applyFont="1" applyAlignment="1" applyProtection="1">
      <alignment horizontal="right" wrapText="1"/>
      <protection locked="0"/>
    </xf>
    <xf numFmtId="0" fontId="68" fillId="0" borderId="13" xfId="0" applyFont="1" applyBorder="1" applyAlignment="1">
      <alignment horizontal="center" vertical="center" wrapText="1"/>
    </xf>
    <xf numFmtId="0" fontId="69" fillId="0" borderId="13" xfId="0" applyFont="1" applyBorder="1" applyAlignment="1">
      <alignment horizontal="center" vertical="center"/>
    </xf>
    <xf numFmtId="0" fontId="68" fillId="0" borderId="13" xfId="0" applyFont="1" applyBorder="1" applyAlignment="1">
      <alignment horizontal="center" vertical="center"/>
    </xf>
    <xf numFmtId="0" fontId="27" fillId="0" borderId="5" xfId="0" applyFont="1" applyBorder="1" applyAlignment="1">
      <alignment horizontal="right"/>
    </xf>
    <xf numFmtId="0" fontId="34" fillId="0" borderId="0" xfId="0" applyFont="1" applyAlignment="1">
      <alignment horizontal="center" vertical="center"/>
    </xf>
    <xf numFmtId="0" fontId="16" fillId="0" borderId="0" xfId="0" applyFont="1" applyAlignment="1">
      <alignment vertical="center"/>
    </xf>
    <xf numFmtId="44" fontId="0" fillId="0" borderId="0" xfId="0" applyNumberFormat="1" applyAlignment="1">
      <alignment vertical="center"/>
    </xf>
    <xf numFmtId="44" fontId="8" fillId="0" borderId="4" xfId="2" applyFont="1" applyBorder="1" applyAlignment="1">
      <alignment vertical="center"/>
    </xf>
    <xf numFmtId="0" fontId="21" fillId="0" borderId="4" xfId="0" applyFont="1" applyBorder="1"/>
    <xf numFmtId="44" fontId="21" fillId="0" borderId="4" xfId="0" applyNumberFormat="1" applyFont="1" applyBorder="1"/>
    <xf numFmtId="0" fontId="16" fillId="0" borderId="0" xfId="0" applyFont="1" applyAlignment="1">
      <alignment horizontal="center" vertical="center"/>
    </xf>
    <xf numFmtId="0" fontId="51" fillId="0" borderId="18" xfId="0" applyFont="1" applyBorder="1" applyAlignment="1">
      <alignment horizontal="center" vertical="center"/>
    </xf>
    <xf numFmtId="0" fontId="51" fillId="0" borderId="17" xfId="0" applyFont="1" applyBorder="1" applyAlignment="1">
      <alignment horizontal="center" vertical="center"/>
    </xf>
    <xf numFmtId="0" fontId="0" fillId="0" borderId="19" xfId="0" applyBorder="1" applyAlignment="1">
      <alignment horizontal="center" vertical="center"/>
    </xf>
    <xf numFmtId="0" fontId="51" fillId="0" borderId="0" xfId="0" applyFont="1" applyAlignment="1">
      <alignment horizontal="center" vertical="center"/>
    </xf>
    <xf numFmtId="0" fontId="71" fillId="0" borderId="0" xfId="0" applyFont="1" applyAlignment="1">
      <alignment horizontal="center" vertical="center"/>
    </xf>
    <xf numFmtId="0" fontId="72" fillId="0" borderId="4" xfId="0" applyFont="1" applyBorder="1" applyAlignment="1" applyProtection="1">
      <alignment vertical="center" wrapText="1"/>
      <protection locked="0"/>
    </xf>
    <xf numFmtId="0" fontId="73" fillId="0" borderId="0" xfId="0" applyFont="1" applyAlignment="1">
      <alignment horizontal="center" vertical="center"/>
    </xf>
    <xf numFmtId="0" fontId="51" fillId="0" borderId="6" xfId="0" applyFont="1" applyBorder="1" applyAlignment="1">
      <alignment horizontal="center" vertical="center"/>
    </xf>
    <xf numFmtId="0" fontId="51" fillId="0" borderId="5" xfId="0" applyFont="1" applyBorder="1" applyAlignment="1">
      <alignment horizontal="center" vertical="center"/>
    </xf>
    <xf numFmtId="0" fontId="51" fillId="0" borderId="7" xfId="0" applyFont="1" applyBorder="1" applyAlignment="1">
      <alignment horizontal="center" vertical="center"/>
    </xf>
    <xf numFmtId="0" fontId="53" fillId="0" borderId="55" xfId="0" applyFont="1" applyBorder="1" applyAlignment="1">
      <alignment horizontal="center" vertical="center"/>
    </xf>
    <xf numFmtId="44" fontId="51" fillId="7" borderId="37" xfId="5" applyFont="1" applyFill="1" applyBorder="1" applyAlignment="1" applyProtection="1">
      <alignment horizontal="center" vertical="center"/>
      <protection locked="0"/>
    </xf>
    <xf numFmtId="0" fontId="63" fillId="4" borderId="2" xfId="0" applyFont="1" applyFill="1" applyBorder="1" applyAlignment="1">
      <alignment horizontal="center" vertical="center" wrapText="1"/>
    </xf>
    <xf numFmtId="0" fontId="71" fillId="7" borderId="2" xfId="0" applyFont="1" applyFill="1" applyBorder="1" applyAlignment="1" applyProtection="1">
      <alignment horizontal="center" vertical="center" wrapText="1"/>
      <protection locked="0"/>
    </xf>
    <xf numFmtId="0" fontId="51" fillId="7" borderId="8" xfId="0" applyFont="1" applyFill="1" applyBorder="1" applyAlignment="1">
      <alignment horizontal="center" vertical="center"/>
    </xf>
    <xf numFmtId="0" fontId="51" fillId="0" borderId="23" xfId="0" applyFont="1" applyBorder="1" applyAlignment="1">
      <alignment horizontal="center" vertical="center"/>
    </xf>
    <xf numFmtId="0" fontId="51" fillId="0" borderId="0" xfId="0" quotePrefix="1" applyFont="1" applyAlignment="1">
      <alignment horizontal="center" vertical="center"/>
    </xf>
    <xf numFmtId="0" fontId="71" fillId="9" borderId="2" xfId="0" applyFont="1" applyFill="1" applyBorder="1" applyAlignment="1" applyProtection="1">
      <alignment horizontal="center" vertical="center"/>
      <protection locked="0"/>
    </xf>
    <xf numFmtId="0" fontId="51" fillId="7" borderId="5" xfId="0" applyFont="1" applyFill="1" applyBorder="1" applyAlignment="1">
      <alignment horizontal="center" vertical="center"/>
    </xf>
    <xf numFmtId="0" fontId="51" fillId="0" borderId="35" xfId="0" applyFont="1" applyBorder="1" applyAlignment="1">
      <alignment horizontal="center" vertical="center"/>
    </xf>
    <xf numFmtId="168" fontId="51" fillId="3" borderId="2" xfId="0" applyNumberFormat="1" applyFont="1" applyFill="1" applyBorder="1" applyAlignment="1" applyProtection="1">
      <alignment horizontal="center" vertical="center"/>
      <protection locked="0"/>
    </xf>
    <xf numFmtId="0" fontId="51" fillId="0" borderId="2" xfId="0" applyFont="1" applyBorder="1" applyAlignment="1">
      <alignment horizontal="center" vertical="center"/>
    </xf>
    <xf numFmtId="0" fontId="76" fillId="0" borderId="36" xfId="0" applyFont="1" applyBorder="1" applyAlignment="1">
      <alignment horizontal="center" vertical="center"/>
    </xf>
    <xf numFmtId="2" fontId="51" fillId="0" borderId="36" xfId="0" quotePrefix="1" applyNumberFormat="1" applyFont="1" applyBorder="1" applyAlignment="1">
      <alignment horizontal="center" vertical="center"/>
    </xf>
    <xf numFmtId="0" fontId="51" fillId="0" borderId="36" xfId="0" applyFont="1" applyBorder="1" applyAlignment="1">
      <alignment horizontal="center" vertical="center"/>
    </xf>
    <xf numFmtId="0" fontId="51" fillId="0" borderId="37" xfId="0" applyFont="1" applyBorder="1" applyAlignment="1">
      <alignment horizontal="center" vertical="center"/>
    </xf>
    <xf numFmtId="0" fontId="71" fillId="0" borderId="0" xfId="0" quotePrefix="1" applyFont="1" applyAlignment="1">
      <alignment horizontal="center" vertical="center"/>
    </xf>
    <xf numFmtId="2" fontId="71" fillId="0" borderId="0" xfId="0" quotePrefix="1" applyNumberFormat="1" applyFont="1" applyAlignment="1">
      <alignment horizontal="center" vertical="center"/>
    </xf>
    <xf numFmtId="0" fontId="51" fillId="0" borderId="9" xfId="0" applyFont="1" applyBorder="1" applyAlignment="1">
      <alignment horizontal="center" vertical="center"/>
    </xf>
    <xf numFmtId="0" fontId="51" fillId="0" borderId="9" xfId="0" applyFont="1" applyBorder="1" applyAlignment="1">
      <alignment horizontal="center" vertical="center" wrapText="1"/>
    </xf>
    <xf numFmtId="0" fontId="51" fillId="0" borderId="49" xfId="0" applyFont="1" applyBorder="1" applyAlignment="1">
      <alignment horizontal="center" vertical="center"/>
    </xf>
    <xf numFmtId="0" fontId="51" fillId="0" borderId="1" xfId="0" applyFont="1" applyBorder="1" applyAlignment="1">
      <alignment horizontal="center" vertical="center"/>
    </xf>
    <xf numFmtId="2" fontId="51" fillId="7" borderId="1" xfId="0" applyNumberFormat="1" applyFont="1" applyFill="1" applyBorder="1" applyAlignment="1" applyProtection="1">
      <alignment horizontal="center" vertical="center"/>
      <protection locked="0"/>
    </xf>
    <xf numFmtId="166" fontId="77" fillId="4" borderId="51" xfId="5" applyNumberFormat="1" applyFont="1" applyFill="1" applyBorder="1" applyAlignment="1" applyProtection="1">
      <alignment horizontal="center" vertical="center"/>
      <protection hidden="1"/>
    </xf>
    <xf numFmtId="43" fontId="36" fillId="0" borderId="0" xfId="4" applyFont="1" applyAlignment="1">
      <alignment horizontal="center" vertical="center"/>
    </xf>
    <xf numFmtId="0" fontId="51" fillId="0" borderId="1" xfId="0" applyFont="1" applyBorder="1" applyAlignment="1" applyProtection="1">
      <alignment horizontal="center" vertical="center"/>
      <protection locked="0"/>
    </xf>
    <xf numFmtId="2" fontId="36" fillId="0" borderId="0" xfId="0" applyNumberFormat="1" applyFont="1" applyAlignment="1">
      <alignment horizontal="center" vertical="center"/>
    </xf>
    <xf numFmtId="0" fontId="51" fillId="0" borderId="25" xfId="0" applyFont="1" applyBorder="1" applyAlignment="1" applyProtection="1">
      <alignment horizontal="center" vertical="center"/>
      <protection locked="0"/>
    </xf>
    <xf numFmtId="2" fontId="51" fillId="7" borderId="25" xfId="0" applyNumberFormat="1" applyFont="1" applyFill="1" applyBorder="1" applyAlignment="1" applyProtection="1">
      <alignment horizontal="center" vertical="center"/>
      <protection locked="0"/>
    </xf>
    <xf numFmtId="0" fontId="51" fillId="0" borderId="46" xfId="0" applyFont="1" applyBorder="1" applyAlignment="1">
      <alignment horizontal="center" vertical="center"/>
    </xf>
    <xf numFmtId="2" fontId="51" fillId="7" borderId="46" xfId="0" applyNumberFormat="1" applyFont="1" applyFill="1" applyBorder="1" applyAlignment="1">
      <alignment horizontal="center" vertical="center"/>
    </xf>
    <xf numFmtId="166" fontId="77" fillId="4" borderId="47" xfId="5" applyNumberFormat="1" applyFont="1" applyFill="1" applyBorder="1" applyAlignment="1" applyProtection="1">
      <alignment horizontal="center" vertical="center"/>
      <protection hidden="1"/>
    </xf>
    <xf numFmtId="0" fontId="51" fillId="0" borderId="15" xfId="0" applyFont="1" applyBorder="1" applyAlignment="1">
      <alignment horizontal="center" vertical="center"/>
    </xf>
    <xf numFmtId="0" fontId="51" fillId="0" borderId="9" xfId="0" applyFont="1" applyBorder="1" applyAlignment="1" applyProtection="1">
      <alignment horizontal="center" vertical="center"/>
      <protection locked="0"/>
    </xf>
    <xf numFmtId="0" fontId="78" fillId="4" borderId="2" xfId="0" applyFont="1" applyFill="1" applyBorder="1" applyAlignment="1">
      <alignment horizontal="center" vertical="center" wrapText="1"/>
    </xf>
    <xf numFmtId="0" fontId="51" fillId="0" borderId="8" xfId="0" applyFont="1" applyBorder="1" applyAlignment="1">
      <alignment horizontal="center" vertical="center"/>
    </xf>
    <xf numFmtId="167" fontId="51" fillId="7" borderId="2" xfId="0" applyNumberFormat="1" applyFont="1" applyFill="1" applyBorder="1" applyAlignment="1" applyProtection="1">
      <alignment horizontal="center" vertical="center"/>
      <protection locked="0"/>
    </xf>
    <xf numFmtId="14" fontId="51" fillId="7" borderId="2" xfId="0" applyNumberFormat="1" applyFont="1" applyFill="1" applyBorder="1" applyAlignment="1" applyProtection="1">
      <alignment horizontal="center" vertical="center"/>
      <protection locked="0"/>
    </xf>
    <xf numFmtId="0" fontId="76" fillId="0" borderId="0" xfId="0" applyFont="1" applyAlignment="1">
      <alignment horizontal="center" vertical="center"/>
    </xf>
    <xf numFmtId="2" fontId="51" fillId="0" borderId="0" xfId="0" quotePrefix="1" applyNumberFormat="1" applyFont="1" applyAlignment="1">
      <alignment horizontal="center" vertical="center"/>
    </xf>
    <xf numFmtId="0" fontId="51" fillId="0" borderId="4" xfId="0" applyFont="1" applyBorder="1" applyAlignment="1">
      <alignment horizontal="center" vertical="center"/>
    </xf>
    <xf numFmtId="0" fontId="51" fillId="0" borderId="66" xfId="0" applyFont="1" applyBorder="1" applyAlignment="1">
      <alignment horizontal="center" vertical="center" wrapText="1"/>
    </xf>
    <xf numFmtId="0" fontId="51" fillId="0" borderId="67" xfId="0" applyFont="1" applyBorder="1" applyAlignment="1">
      <alignment horizontal="center" vertical="center"/>
    </xf>
    <xf numFmtId="166" fontId="79" fillId="4" borderId="51" xfId="5" applyNumberFormat="1" applyFont="1" applyFill="1" applyBorder="1" applyAlignment="1" applyProtection="1">
      <alignment horizontal="center" vertical="center"/>
      <protection hidden="1"/>
    </xf>
    <xf numFmtId="2" fontId="51" fillId="0" borderId="46" xfId="0" applyNumberFormat="1" applyFont="1" applyBorder="1" applyAlignment="1">
      <alignment horizontal="center" vertical="center"/>
    </xf>
    <xf numFmtId="166" fontId="79" fillId="4" borderId="47" xfId="5" applyNumberFormat="1" applyFont="1" applyFill="1" applyBorder="1" applyAlignment="1" applyProtection="1">
      <alignment horizontal="center" vertical="center"/>
      <protection hidden="1"/>
    </xf>
    <xf numFmtId="44" fontId="21" fillId="0" borderId="1" xfId="0" applyNumberFormat="1" applyFont="1" applyBorder="1" applyProtection="1">
      <protection locked="0"/>
    </xf>
    <xf numFmtId="44" fontId="0" fillId="0" borderId="25" xfId="0" applyNumberFormat="1" applyBorder="1" applyAlignment="1" applyProtection="1">
      <alignment vertical="center"/>
      <protection locked="0"/>
    </xf>
    <xf numFmtId="10" fontId="20" fillId="0" borderId="0" xfId="0" applyNumberFormat="1" applyFont="1" applyAlignment="1">
      <alignment horizontal="center" vertical="center"/>
    </xf>
    <xf numFmtId="44" fontId="0" fillId="0" borderId="25" xfId="0" applyNumberForma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0" fillId="0" borderId="1" xfId="0" applyBorder="1" applyProtection="1">
      <protection locked="0"/>
    </xf>
    <xf numFmtId="44" fontId="11" fillId="7" borderId="2" xfId="0" applyNumberFormat="1" applyFont="1" applyFill="1" applyBorder="1" applyAlignment="1" applyProtection="1">
      <alignment horizontal="center" vertical="center"/>
      <protection hidden="1"/>
    </xf>
    <xf numFmtId="44" fontId="11" fillId="7" borderId="2" xfId="0" applyNumberFormat="1" applyFont="1" applyFill="1" applyBorder="1" applyAlignment="1" applyProtection="1">
      <alignment vertical="center"/>
      <protection hidden="1"/>
    </xf>
    <xf numFmtId="10" fontId="20" fillId="7" borderId="2" xfId="0" applyNumberFormat="1" applyFont="1" applyFill="1" applyBorder="1" applyAlignment="1" applyProtection="1">
      <alignment horizontal="center" vertical="center"/>
      <protection hidden="1"/>
    </xf>
    <xf numFmtId="44" fontId="8" fillId="0" borderId="25" xfId="0" applyNumberFormat="1" applyFont="1" applyBorder="1" applyAlignment="1" applyProtection="1">
      <alignment horizontal="right" vertical="center"/>
      <protection locked="0"/>
    </xf>
    <xf numFmtId="7" fontId="10" fillId="0" borderId="0" xfId="0" applyNumberFormat="1" applyFont="1" applyAlignment="1">
      <alignment horizontal="center" vertical="center"/>
    </xf>
    <xf numFmtId="10" fontId="0" fillId="0" borderId="1" xfId="0" applyNumberFormat="1" applyBorder="1" applyAlignment="1" applyProtection="1">
      <alignment horizontal="center" vertical="center"/>
      <protection locked="0"/>
    </xf>
    <xf numFmtId="164" fontId="20" fillId="7" borderId="2" xfId="0" applyNumberFormat="1" applyFont="1" applyFill="1" applyBorder="1" applyAlignment="1" applyProtection="1">
      <alignment vertical="center"/>
      <protection hidden="1"/>
    </xf>
    <xf numFmtId="0" fontId="0" fillId="0" borderId="0" xfId="0" applyAlignment="1" applyProtection="1">
      <alignment vertical="center"/>
      <protection hidden="1"/>
    </xf>
    <xf numFmtId="10" fontId="0" fillId="0" borderId="0" xfId="0" applyNumberFormat="1" applyAlignment="1">
      <alignment vertical="center"/>
    </xf>
    <xf numFmtId="0" fontId="0" fillId="0" borderId="0" xfId="0" quotePrefix="1" applyAlignment="1">
      <alignment horizontal="center" vertical="center"/>
    </xf>
    <xf numFmtId="0" fontId="45" fillId="0" borderId="0" xfId="0" applyFont="1" applyAlignment="1">
      <alignment vertical="center"/>
    </xf>
    <xf numFmtId="165" fontId="20" fillId="7" borderId="1" xfId="0" applyNumberFormat="1" applyFont="1" applyFill="1" applyBorder="1" applyAlignment="1" applyProtection="1">
      <alignment horizontal="center" vertical="center"/>
      <protection hidden="1"/>
    </xf>
    <xf numFmtId="165" fontId="20" fillId="0" borderId="0" xfId="0" applyNumberFormat="1" applyFont="1" applyAlignment="1" applyProtection="1">
      <alignment horizontal="center" vertical="center"/>
      <protection hidden="1"/>
    </xf>
    <xf numFmtId="165" fontId="0" fillId="0" borderId="1" xfId="0" applyNumberFormat="1" applyBorder="1" applyAlignment="1" applyProtection="1">
      <alignment horizontal="center" vertical="center"/>
      <protection locked="0"/>
    </xf>
    <xf numFmtId="165" fontId="8" fillId="0" borderId="1" xfId="2" applyNumberFormat="1" applyFont="1" applyBorder="1" applyAlignment="1" applyProtection="1">
      <alignment horizontal="center" vertical="center"/>
      <protection locked="0"/>
    </xf>
    <xf numFmtId="168" fontId="0" fillId="0" borderId="0" xfId="0" applyNumberFormat="1" applyAlignment="1">
      <alignment horizontal="center" vertical="center"/>
    </xf>
    <xf numFmtId="37" fontId="0" fillId="0" borderId="1" xfId="0" applyNumberFormat="1" applyBorder="1" applyProtection="1">
      <protection locked="0"/>
    </xf>
    <xf numFmtId="0" fontId="8" fillId="0" borderId="3" xfId="0" applyFont="1" applyBorder="1" applyAlignment="1">
      <alignment horizontal="center" vertical="center" wrapText="1"/>
    </xf>
    <xf numFmtId="0" fontId="8" fillId="0" borderId="0" xfId="0" applyFont="1" applyAlignment="1">
      <alignment vertical="center" wrapText="1"/>
    </xf>
    <xf numFmtId="0" fontId="45" fillId="0" borderId="0" xfId="0" applyFont="1" applyAlignment="1">
      <alignment horizontal="center" vertical="center"/>
    </xf>
    <xf numFmtId="44" fontId="20" fillId="0" borderId="0" xfId="0" applyNumberFormat="1" applyFont="1" applyAlignment="1" applyProtection="1">
      <alignment vertical="center"/>
      <protection hidden="1"/>
    </xf>
    <xf numFmtId="0" fontId="0" fillId="0" borderId="0" xfId="0" applyBorder="1" applyAlignment="1">
      <alignment vertical="center"/>
    </xf>
    <xf numFmtId="0" fontId="10" fillId="0" borderId="0" xfId="0" applyFont="1" applyBorder="1" applyAlignment="1">
      <alignment vertical="center"/>
    </xf>
    <xf numFmtId="0" fontId="19" fillId="0" borderId="0" xfId="0" applyFont="1" applyBorder="1" applyAlignment="1">
      <alignment horizontal="center" vertical="center"/>
    </xf>
    <xf numFmtId="0" fontId="8" fillId="0" borderId="0" xfId="0" applyFont="1" applyBorder="1" applyAlignment="1">
      <alignment vertical="center"/>
    </xf>
    <xf numFmtId="0" fontId="0" fillId="0" borderId="0" xfId="0" applyBorder="1"/>
    <xf numFmtId="0" fontId="31" fillId="0" borderId="0" xfId="0" applyFont="1" applyBorder="1" applyAlignment="1">
      <alignment horizontal="center" vertical="center"/>
    </xf>
    <xf numFmtId="44" fontId="8" fillId="0" borderId="0" xfId="2" applyFont="1" applyBorder="1" applyAlignment="1">
      <alignment vertical="center"/>
    </xf>
    <xf numFmtId="0" fontId="20" fillId="0" borderId="0" xfId="0" applyFont="1" applyBorder="1" applyAlignment="1">
      <alignment vertical="center"/>
    </xf>
    <xf numFmtId="0" fontId="28" fillId="0" borderId="0" xfId="0" applyFont="1" applyBorder="1" applyAlignment="1">
      <alignment horizontal="center" vertical="center"/>
    </xf>
    <xf numFmtId="0" fontId="17" fillId="0" borderId="0" xfId="0" applyFont="1" applyBorder="1" applyAlignment="1">
      <alignment horizontal="center" vertical="center"/>
    </xf>
    <xf numFmtId="9" fontId="8" fillId="0" borderId="0" xfId="3" applyFont="1" applyBorder="1" applyAlignment="1">
      <alignment horizontal="center" vertical="center"/>
    </xf>
    <xf numFmtId="44" fontId="21" fillId="0" borderId="0" xfId="2" applyFont="1" applyBorder="1" applyAlignment="1">
      <alignment vertical="center"/>
    </xf>
    <xf numFmtId="0" fontId="10" fillId="0" borderId="3" xfId="0" applyFont="1" applyFill="1" applyBorder="1" applyAlignment="1">
      <alignment horizontal="left" vertical="center"/>
    </xf>
    <xf numFmtId="0" fontId="10" fillId="0" borderId="0" xfId="0" applyFont="1" applyFill="1" applyBorder="1" applyAlignment="1">
      <alignment horizontal="left" vertical="center"/>
    </xf>
    <xf numFmtId="44" fontId="10" fillId="0" borderId="0" xfId="0" applyNumberFormat="1" applyFont="1" applyFill="1" applyBorder="1" applyAlignment="1" applyProtection="1">
      <alignment horizontal="right" vertical="center"/>
      <protection hidden="1"/>
    </xf>
    <xf numFmtId="0" fontId="10" fillId="0" borderId="0" xfId="0" applyFont="1" applyFill="1" applyBorder="1" applyAlignment="1">
      <alignment horizontal="center" vertical="center"/>
    </xf>
    <xf numFmtId="44" fontId="10" fillId="0" borderId="4" xfId="0" applyNumberFormat="1" applyFont="1" applyFill="1" applyBorder="1" applyAlignment="1" applyProtection="1">
      <alignment horizontal="right" vertical="center"/>
      <protection hidden="1"/>
    </xf>
    <xf numFmtId="44" fontId="8" fillId="0" borderId="0" xfId="0" applyNumberFormat="1" applyFont="1" applyBorder="1" applyAlignment="1">
      <alignment vertical="center"/>
    </xf>
    <xf numFmtId="0" fontId="10" fillId="0" borderId="0" xfId="0" applyFont="1" applyBorder="1" applyAlignment="1">
      <alignment horizontal="center" vertical="center"/>
    </xf>
    <xf numFmtId="0" fontId="0" fillId="0" borderId="0" xfId="0" applyFill="1" applyBorder="1"/>
    <xf numFmtId="0" fontId="6" fillId="0" borderId="0" xfId="0" applyFont="1" applyBorder="1" applyAlignment="1">
      <alignment horizontal="center" vertical="center"/>
    </xf>
    <xf numFmtId="0" fontId="10" fillId="0" borderId="0" xfId="0" applyFont="1" applyBorder="1" applyAlignment="1">
      <alignment horizontal="right" vertical="center"/>
    </xf>
    <xf numFmtId="44" fontId="10" fillId="0" borderId="0" xfId="0" applyNumberFormat="1" applyFont="1" applyBorder="1" applyAlignment="1">
      <alignment horizontal="right" vertical="center"/>
    </xf>
    <xf numFmtId="0" fontId="0" fillId="0" borderId="3" xfId="0" applyFill="1" applyBorder="1"/>
    <xf numFmtId="0" fontId="20" fillId="0" borderId="5" xfId="0" applyFont="1" applyFill="1" applyBorder="1" applyAlignment="1">
      <alignment horizontal="center"/>
    </xf>
    <xf numFmtId="44" fontId="20" fillId="0" borderId="37" xfId="0" applyNumberFormat="1" applyFont="1" applyFill="1" applyBorder="1" applyAlignment="1" applyProtection="1">
      <alignment vertical="center"/>
      <protection hidden="1"/>
    </xf>
    <xf numFmtId="0" fontId="8" fillId="0" borderId="3" xfId="0" applyFont="1" applyBorder="1" applyAlignment="1">
      <alignment horizontal="right" vertical="center"/>
    </xf>
    <xf numFmtId="0" fontId="10" fillId="0" borderId="3" xfId="0" applyFont="1" applyBorder="1" applyAlignment="1">
      <alignment horizontal="right" vertical="center"/>
    </xf>
    <xf numFmtId="0" fontId="8" fillId="0" borderId="3" xfId="0" applyFont="1" applyBorder="1" applyAlignment="1">
      <alignment horizontal="left" vertical="center"/>
    </xf>
    <xf numFmtId="0" fontId="0" fillId="0" borderId="3" xfId="0" applyBorder="1" applyAlignment="1">
      <alignment horizontal="left" vertical="center"/>
    </xf>
    <xf numFmtId="0" fontId="8" fillId="0" borderId="3" xfId="0" applyFont="1" applyBorder="1" applyAlignment="1">
      <alignment horizontal="left" vertical="center" wrapText="1"/>
    </xf>
    <xf numFmtId="0" fontId="0" fillId="0" borderId="0" xfId="0" applyBorder="1" applyAlignment="1">
      <alignment horizontal="left" vertical="center"/>
    </xf>
    <xf numFmtId="0" fontId="8" fillId="0" borderId="0" xfId="0" applyFont="1" applyBorder="1" applyAlignment="1">
      <alignment horizontal="left" vertical="center"/>
    </xf>
    <xf numFmtId="0" fontId="58" fillId="0" borderId="3" xfId="0" applyFont="1" applyBorder="1" applyAlignment="1">
      <alignment horizontal="left" vertical="center"/>
    </xf>
    <xf numFmtId="0" fontId="58" fillId="0" borderId="0" xfId="0" applyFont="1" applyBorder="1" applyAlignment="1">
      <alignment horizontal="left" vertical="center"/>
    </xf>
    <xf numFmtId="0" fontId="8" fillId="0" borderId="0" xfId="0" applyFont="1" applyBorder="1" applyAlignment="1">
      <alignment horizontal="left" vertical="center" wrapText="1"/>
    </xf>
    <xf numFmtId="0" fontId="68" fillId="0" borderId="0" xfId="0" applyFont="1" applyAlignment="1">
      <alignment horizontal="center" vertical="center"/>
    </xf>
    <xf numFmtId="0" fontId="68" fillId="0" borderId="0" xfId="0" applyFont="1" applyAlignment="1">
      <alignment horizontal="center" vertical="center" wrapText="1"/>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0" xfId="0" applyFont="1" applyBorder="1" applyAlignment="1">
      <alignment horizontal="left" vertical="center"/>
    </xf>
    <xf numFmtId="44" fontId="8" fillId="0" borderId="0" xfId="2" applyFont="1" applyBorder="1" applyAlignment="1" applyProtection="1">
      <alignment horizontal="center" vertical="center"/>
      <protection locked="0"/>
    </xf>
    <xf numFmtId="44" fontId="8" fillId="0" borderId="4" xfId="2" applyFont="1" applyBorder="1" applyAlignment="1" applyProtection="1">
      <alignment horizontal="center" vertical="center"/>
      <protection locked="0"/>
    </xf>
    <xf numFmtId="0" fontId="8" fillId="0" borderId="3" xfId="0" applyFont="1" applyBorder="1" applyAlignment="1">
      <alignment vertical="center"/>
    </xf>
    <xf numFmtId="0" fontId="22" fillId="0" borderId="0" xfId="0" applyFont="1" applyBorder="1" applyAlignment="1">
      <alignment vertical="center" wrapText="1"/>
    </xf>
    <xf numFmtId="0" fontId="19" fillId="0" borderId="0" xfId="0" applyFont="1" applyBorder="1" applyAlignment="1">
      <alignment vertical="center"/>
    </xf>
    <xf numFmtId="0" fontId="60" fillId="0" borderId="0" xfId="0" applyFont="1" applyBorder="1" applyAlignment="1">
      <alignment horizontal="center" vertical="center"/>
    </xf>
    <xf numFmtId="0" fontId="9" fillId="0" borderId="0" xfId="0" quotePrefix="1" applyFont="1" applyBorder="1" applyAlignment="1">
      <alignment vertical="center"/>
    </xf>
    <xf numFmtId="0" fontId="9" fillId="0" borderId="0" xfId="0" quotePrefix="1" applyFont="1" applyBorder="1" applyAlignment="1">
      <alignment horizontal="center" vertical="center"/>
    </xf>
    <xf numFmtId="0" fontId="0" fillId="0" borderId="0" xfId="0" applyBorder="1" applyAlignment="1">
      <alignment horizontal="center" vertical="center"/>
    </xf>
    <xf numFmtId="0" fontId="26" fillId="0" borderId="0" xfId="0" applyFont="1" applyAlignment="1">
      <alignment vertical="center"/>
    </xf>
    <xf numFmtId="0" fontId="10" fillId="0" borderId="3" xfId="0" applyFont="1" applyBorder="1" applyAlignment="1">
      <alignment horizontal="right"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8" fillId="0" borderId="3" xfId="0" applyFont="1" applyBorder="1" applyAlignment="1">
      <alignment vertical="center"/>
    </xf>
    <xf numFmtId="0" fontId="8" fillId="0" borderId="0" xfId="0" applyFont="1" applyAlignment="1">
      <alignment vertical="center"/>
    </xf>
    <xf numFmtId="0" fontId="10" fillId="0" borderId="0" xfId="0" applyFont="1" applyBorder="1" applyAlignment="1">
      <alignment horizontal="center" vertical="center"/>
    </xf>
    <xf numFmtId="0" fontId="4" fillId="0" borderId="0" xfId="0" applyFont="1" applyBorder="1" applyAlignment="1">
      <alignment horizontal="center" vertical="center"/>
    </xf>
    <xf numFmtId="0" fontId="8" fillId="0" borderId="0" xfId="0" applyFont="1" applyBorder="1" applyAlignment="1">
      <alignment vertical="center"/>
    </xf>
    <xf numFmtId="0" fontId="22" fillId="0" borderId="13" xfId="0" applyFont="1" applyBorder="1" applyAlignment="1">
      <alignment horizontal="center" vertical="center"/>
    </xf>
    <xf numFmtId="0" fontId="0" fillId="0" borderId="0" xfId="0" applyFill="1" applyAlignment="1">
      <alignment vertical="center"/>
    </xf>
    <xf numFmtId="0" fontId="26" fillId="0" borderId="0" xfId="0" applyFont="1" applyFill="1" applyBorder="1" applyAlignment="1">
      <alignment vertical="center"/>
    </xf>
    <xf numFmtId="0" fontId="26" fillId="0" borderId="0" xfId="0" applyFont="1" applyFill="1" applyBorder="1" applyAlignment="1">
      <alignment vertical="top"/>
    </xf>
    <xf numFmtId="0" fontId="0" fillId="0" borderId="0" xfId="0" applyFill="1" applyBorder="1" applyAlignment="1">
      <alignment vertical="center"/>
    </xf>
    <xf numFmtId="0" fontId="8" fillId="0" borderId="14" xfId="0" applyFont="1" applyFill="1" applyBorder="1" applyAlignment="1">
      <alignment vertical="center"/>
    </xf>
    <xf numFmtId="44" fontId="8" fillId="0" borderId="1" xfId="2" applyFont="1" applyFill="1" applyBorder="1" applyAlignment="1" applyProtection="1">
      <alignment vertical="center"/>
      <protection locked="0"/>
    </xf>
    <xf numFmtId="0" fontId="8" fillId="0" borderId="0" xfId="0" applyFont="1" applyFill="1" applyAlignment="1">
      <alignment vertical="center"/>
    </xf>
    <xf numFmtId="44" fontId="21" fillId="0" borderId="1" xfId="2" applyFont="1" applyFill="1" applyBorder="1" applyAlignment="1" applyProtection="1">
      <alignment vertical="center"/>
      <protection locked="0"/>
    </xf>
    <xf numFmtId="0" fontId="22" fillId="0" borderId="13" xfId="0" applyFont="1" applyFill="1" applyBorder="1" applyAlignment="1">
      <alignment horizontal="center" vertical="center"/>
    </xf>
    <xf numFmtId="0" fontId="9" fillId="0" borderId="0" xfId="0" quotePrefix="1" applyFont="1" applyFill="1" applyAlignment="1">
      <alignment vertical="center"/>
    </xf>
    <xf numFmtId="0" fontId="8" fillId="0" borderId="14" xfId="0" quotePrefix="1" applyFont="1" applyFill="1" applyBorder="1" applyAlignment="1">
      <alignment vertical="center"/>
    </xf>
    <xf numFmtId="44" fontId="8" fillId="0" borderId="1" xfId="0" quotePrefix="1" applyNumberFormat="1" applyFont="1" applyFill="1" applyBorder="1" applyAlignment="1" applyProtection="1">
      <alignment horizontal="center" vertical="center"/>
      <protection locked="0"/>
    </xf>
    <xf numFmtId="0" fontId="9" fillId="0" borderId="0" xfId="0" quotePrefix="1" applyFont="1" applyFill="1" applyAlignment="1">
      <alignment horizontal="center" vertical="center"/>
    </xf>
    <xf numFmtId="0" fontId="4" fillId="0" borderId="13" xfId="0" applyFont="1" applyFill="1" applyBorder="1" applyAlignment="1">
      <alignment vertical="center"/>
    </xf>
    <xf numFmtId="0" fontId="26" fillId="0" borderId="4" xfId="0" applyFont="1" applyFill="1" applyBorder="1" applyAlignment="1">
      <alignment vertical="center"/>
    </xf>
    <xf numFmtId="0" fontId="26" fillId="0" borderId="0" xfId="0" applyFont="1" applyFill="1" applyBorder="1" applyAlignment="1">
      <alignment vertical="center" wrapText="1"/>
    </xf>
    <xf numFmtId="0" fontId="26" fillId="0" borderId="3" xfId="0" applyFont="1" applyFill="1" applyBorder="1" applyAlignment="1">
      <alignment vertical="center"/>
    </xf>
    <xf numFmtId="0" fontId="26" fillId="0" borderId="0" xfId="0" applyFont="1" applyFill="1" applyBorder="1" applyAlignment="1">
      <alignment horizontal="left" vertical="top" wrapText="1"/>
    </xf>
    <xf numFmtId="0" fontId="26" fillId="0" borderId="11" xfId="0" applyFont="1" applyFill="1" applyBorder="1" applyAlignment="1">
      <alignment vertical="top" wrapText="1"/>
    </xf>
    <xf numFmtId="0" fontId="45" fillId="0" borderId="0" xfId="0" applyFont="1" applyBorder="1" applyAlignment="1" applyProtection="1">
      <alignment horizontal="center" vertical="center"/>
      <protection locked="0"/>
    </xf>
    <xf numFmtId="44" fontId="8" fillId="0" borderId="0" xfId="2" applyFont="1" applyBorder="1" applyAlignment="1" applyProtection="1">
      <alignment vertical="center"/>
      <protection locked="0"/>
    </xf>
    <xf numFmtId="44" fontId="8" fillId="0" borderId="0" xfId="0" quotePrefix="1" applyNumberFormat="1" applyFont="1" applyBorder="1" applyAlignment="1" applyProtection="1">
      <alignment horizontal="center" vertical="center"/>
      <protection locked="0"/>
    </xf>
    <xf numFmtId="44" fontId="8" fillId="0" borderId="0" xfId="2" applyFont="1" applyFill="1" applyBorder="1" applyAlignment="1" applyProtection="1">
      <alignment vertical="center"/>
      <protection locked="0"/>
    </xf>
    <xf numFmtId="44" fontId="8" fillId="0" borderId="0" xfId="0" quotePrefix="1" applyNumberFormat="1" applyFont="1" applyFill="1" applyBorder="1" applyAlignment="1" applyProtection="1">
      <alignment horizontal="center" vertical="center"/>
      <protection locked="0"/>
    </xf>
    <xf numFmtId="44" fontId="21" fillId="0" borderId="0" xfId="2" applyFont="1" applyBorder="1" applyAlignment="1" applyProtection="1">
      <alignment vertical="center"/>
      <protection locked="0"/>
    </xf>
    <xf numFmtId="44" fontId="21" fillId="0" borderId="0" xfId="2" applyFont="1" applyFill="1" applyBorder="1" applyAlignment="1" applyProtection="1">
      <alignment vertical="center"/>
      <protection locked="0"/>
    </xf>
    <xf numFmtId="0" fontId="4" fillId="0" borderId="0" xfId="0" applyFont="1" applyFill="1" applyAlignment="1">
      <alignment horizontal="center" vertical="center"/>
    </xf>
    <xf numFmtId="0" fontId="26" fillId="0" borderId="11" xfId="0" applyFont="1" applyFill="1" applyBorder="1" applyAlignment="1">
      <alignment vertical="top"/>
    </xf>
    <xf numFmtId="44" fontId="8" fillId="0" borderId="0" xfId="0" applyNumberFormat="1" applyFont="1" applyBorder="1" applyAlignment="1" applyProtection="1">
      <alignment vertical="center"/>
      <protection locked="0"/>
    </xf>
    <xf numFmtId="44" fontId="0" fillId="0" borderId="0" xfId="0" applyNumberFormat="1" applyFill="1" applyBorder="1" applyAlignment="1" applyProtection="1">
      <alignment vertical="center"/>
      <protection hidden="1"/>
    </xf>
    <xf numFmtId="44" fontId="8" fillId="0" borderId="0" xfId="0" applyNumberFormat="1" applyFont="1" applyFill="1" applyBorder="1" applyAlignment="1" applyProtection="1">
      <alignment vertical="center"/>
      <protection hidden="1"/>
    </xf>
    <xf numFmtId="0" fontId="8" fillId="0" borderId="0" xfId="0" applyFont="1" applyFill="1" applyBorder="1" applyAlignment="1">
      <alignment vertical="center"/>
    </xf>
    <xf numFmtId="44" fontId="8" fillId="0" borderId="0" xfId="0" applyNumberFormat="1" applyFont="1" applyFill="1" applyBorder="1" applyAlignment="1" applyProtection="1">
      <alignment vertical="center"/>
      <protection locked="0"/>
    </xf>
    <xf numFmtId="0" fontId="26" fillId="0" borderId="4" xfId="0" applyFont="1" applyFill="1" applyBorder="1" applyAlignment="1">
      <alignment vertical="center" wrapText="1"/>
    </xf>
    <xf numFmtId="0" fontId="34" fillId="0" borderId="0" xfId="0" applyFont="1" applyFill="1" applyAlignment="1">
      <alignment vertical="center"/>
    </xf>
    <xf numFmtId="0" fontId="25" fillId="0" borderId="0" xfId="0" applyFont="1" applyFill="1" applyAlignment="1">
      <alignment vertical="center"/>
    </xf>
    <xf numFmtId="164" fontId="29" fillId="0" borderId="1" xfId="0" applyNumberFormat="1" applyFont="1" applyBorder="1" applyAlignment="1" applyProtection="1">
      <alignment vertical="center"/>
      <protection locked="0"/>
    </xf>
    <xf numFmtId="0" fontId="0" fillId="0" borderId="0" xfId="0" applyAlignment="1" applyProtection="1">
      <alignment vertical="center"/>
    </xf>
    <xf numFmtId="0" fontId="0" fillId="0" borderId="18" xfId="0" applyBorder="1" applyAlignment="1" applyProtection="1">
      <alignment vertical="center"/>
    </xf>
    <xf numFmtId="0" fontId="0" fillId="0" borderId="17" xfId="0" applyBorder="1" applyAlignment="1" applyProtection="1">
      <alignment vertical="center"/>
    </xf>
    <xf numFmtId="0" fontId="0" fillId="0" borderId="19" xfId="0"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3" fillId="0" borderId="3" xfId="0" applyFont="1" applyBorder="1" applyAlignment="1" applyProtection="1">
      <alignment vertical="center"/>
    </xf>
    <xf numFmtId="44" fontId="5" fillId="0" borderId="0" xfId="2" applyFont="1" applyAlignment="1" applyProtection="1">
      <alignment horizontal="center" vertical="center"/>
    </xf>
    <xf numFmtId="0" fontId="6" fillId="0" borderId="0" xfId="0" applyFont="1" applyAlignment="1" applyProtection="1">
      <alignment horizontal="center" vertical="center"/>
    </xf>
    <xf numFmtId="0" fontId="0" fillId="0" borderId="0" xfId="0" applyProtection="1"/>
    <xf numFmtId="0" fontId="20" fillId="0" borderId="3" xfId="0" applyFont="1" applyBorder="1" applyAlignment="1" applyProtection="1">
      <alignment vertical="top" wrapText="1"/>
    </xf>
    <xf numFmtId="0" fontId="20" fillId="0" borderId="0" xfId="0" applyFont="1" applyAlignment="1" applyProtection="1">
      <alignment vertical="top" wrapText="1"/>
    </xf>
    <xf numFmtId="0" fontId="20" fillId="0" borderId="4" xfId="0" applyFont="1" applyBorder="1" applyAlignment="1" applyProtection="1">
      <alignment vertical="top" wrapText="1"/>
    </xf>
    <xf numFmtId="0" fontId="0" fillId="0" borderId="3" xfId="0" applyBorder="1" applyProtection="1"/>
    <xf numFmtId="0" fontId="20" fillId="0" borderId="0" xfId="0" applyFont="1" applyAlignment="1" applyProtection="1">
      <alignment horizontal="center" vertical="top" wrapText="1"/>
    </xf>
    <xf numFmtId="0" fontId="20" fillId="0" borderId="4" xfId="0" applyFont="1" applyBorder="1" applyAlignment="1" applyProtection="1">
      <alignment horizontal="center" vertical="top" wrapText="1"/>
    </xf>
    <xf numFmtId="0" fontId="13" fillId="0" borderId="0" xfId="0" applyFont="1" applyAlignment="1" applyProtection="1">
      <alignment vertical="center"/>
    </xf>
    <xf numFmtId="0" fontId="6" fillId="0" borderId="0" xfId="0" applyFont="1" applyAlignment="1" applyProtection="1">
      <alignment vertical="center"/>
    </xf>
    <xf numFmtId="0" fontId="67" fillId="0" borderId="0" xfId="0" applyFont="1" applyAlignment="1" applyProtection="1">
      <alignment horizontal="center" vertical="center"/>
    </xf>
    <xf numFmtId="7" fontId="9" fillId="0" borderId="0" xfId="2" applyNumberFormat="1" applyFont="1" applyAlignment="1" applyProtection="1">
      <alignment vertical="center"/>
    </xf>
    <xf numFmtId="0" fontId="11" fillId="0" borderId="3" xfId="0" applyFont="1" applyBorder="1" applyAlignment="1" applyProtection="1">
      <alignment horizontal="left" vertical="center"/>
    </xf>
    <xf numFmtId="0" fontId="11" fillId="0" borderId="0" xfId="0" applyFont="1" applyAlignment="1" applyProtection="1">
      <alignment horizontal="left" vertical="center"/>
    </xf>
    <xf numFmtId="0" fontId="8" fillId="0" borderId="3" xfId="0" applyFont="1" applyBorder="1" applyAlignment="1" applyProtection="1">
      <alignment vertical="center"/>
    </xf>
    <xf numFmtId="0" fontId="0" fillId="2" borderId="0" xfId="0" applyFill="1" applyAlignment="1" applyProtection="1">
      <alignment vertical="center"/>
    </xf>
    <xf numFmtId="0" fontId="0" fillId="2" borderId="4" xfId="0" applyFill="1" applyBorder="1" applyAlignment="1" applyProtection="1">
      <alignment vertical="center"/>
    </xf>
    <xf numFmtId="0" fontId="23" fillId="0" borderId="0" xfId="0" applyFont="1" applyAlignment="1" applyProtection="1">
      <alignment horizontal="center" vertical="center"/>
    </xf>
    <xf numFmtId="0" fontId="8" fillId="0" borderId="3" xfId="0" applyFont="1" applyBorder="1" applyAlignment="1" applyProtection="1">
      <alignment horizontal="left" vertical="center"/>
    </xf>
    <xf numFmtId="0" fontId="8" fillId="0" borderId="0" xfId="0" applyFont="1" applyAlignment="1" applyProtection="1">
      <alignment horizontal="left" vertical="center"/>
    </xf>
    <xf numFmtId="44" fontId="9" fillId="0" borderId="0" xfId="0" applyNumberFormat="1" applyFont="1" applyAlignment="1" applyProtection="1">
      <alignment horizontal="center" vertical="center"/>
    </xf>
    <xf numFmtId="44" fontId="9" fillId="0" borderId="0" xfId="2" applyFont="1" applyAlignment="1" applyProtection="1">
      <alignment vertical="center"/>
    </xf>
    <xf numFmtId="0" fontId="14" fillId="0" borderId="3" xfId="0" applyFont="1" applyBorder="1" applyAlignment="1" applyProtection="1">
      <alignment vertical="center"/>
    </xf>
    <xf numFmtId="44" fontId="6" fillId="2" borderId="0" xfId="2" applyFont="1" applyFill="1" applyAlignment="1" applyProtection="1">
      <alignment vertical="center"/>
    </xf>
    <xf numFmtId="9" fontId="6" fillId="0" borderId="0" xfId="3" applyFont="1" applyAlignment="1" applyProtection="1">
      <alignment vertical="center"/>
    </xf>
    <xf numFmtId="9" fontId="6" fillId="0" borderId="0" xfId="0" applyNumberFormat="1" applyFont="1" applyAlignment="1" applyProtection="1">
      <alignment vertical="center"/>
    </xf>
    <xf numFmtId="9" fontId="67" fillId="0" borderId="0" xfId="0" applyNumberFormat="1" applyFont="1" applyAlignment="1" applyProtection="1">
      <alignment horizontal="center" vertical="center"/>
    </xf>
    <xf numFmtId="44" fontId="15" fillId="2" borderId="0" xfId="2" applyFont="1" applyFill="1" applyAlignment="1" applyProtection="1">
      <alignment vertical="center"/>
    </xf>
    <xf numFmtId="0" fontId="8" fillId="0" borderId="0" xfId="0" applyFont="1" applyAlignment="1" applyProtection="1">
      <alignment vertical="center"/>
    </xf>
    <xf numFmtId="164" fontId="6" fillId="2" borderId="0" xfId="0" applyNumberFormat="1" applyFont="1" applyFill="1" applyAlignment="1" applyProtection="1">
      <alignment horizontal="center" vertical="center"/>
    </xf>
    <xf numFmtId="7" fontId="9" fillId="2" borderId="0" xfId="2" applyNumberFormat="1" applyFont="1" applyFill="1" applyAlignment="1" applyProtection="1">
      <alignment vertical="center"/>
    </xf>
    <xf numFmtId="0" fontId="0" fillId="0" borderId="6" xfId="0" applyBorder="1" applyAlignment="1" applyProtection="1">
      <alignment vertical="center"/>
    </xf>
    <xf numFmtId="0" fontId="0" fillId="0" borderId="5" xfId="0" applyBorder="1" applyAlignment="1" applyProtection="1">
      <alignment vertical="center"/>
    </xf>
    <xf numFmtId="0" fontId="0" fillId="0" borderId="5" xfId="0" applyBorder="1" applyAlignment="1" applyProtection="1">
      <alignment horizontal="left" vertical="center"/>
    </xf>
    <xf numFmtId="0" fontId="0" fillId="2" borderId="7" xfId="0" applyFill="1" applyBorder="1" applyAlignment="1" applyProtection="1">
      <alignment vertical="center"/>
    </xf>
    <xf numFmtId="9" fontId="6" fillId="0" borderId="20" xfId="0" applyNumberFormat="1" applyFont="1" applyBorder="1" applyAlignment="1" applyProtection="1">
      <alignment horizontal="center" vertical="center"/>
      <protection locked="0"/>
    </xf>
    <xf numFmtId="7" fontId="9" fillId="7" borderId="2" xfId="2" applyNumberFormat="1" applyFont="1" applyFill="1" applyBorder="1" applyAlignment="1" applyProtection="1">
      <alignment vertical="center"/>
    </xf>
    <xf numFmtId="0" fontId="26" fillId="0" borderId="0" xfId="0" applyFont="1" applyFill="1" applyBorder="1" applyAlignment="1">
      <alignment horizontal="left" vertical="top" wrapText="1"/>
    </xf>
    <xf numFmtId="0" fontId="8" fillId="0" borderId="3" xfId="0" applyFont="1" applyBorder="1" applyAlignment="1">
      <alignment vertical="center"/>
    </xf>
    <xf numFmtId="0" fontId="68" fillId="0" borderId="0" xfId="0" applyFont="1" applyFill="1" applyBorder="1" applyAlignment="1">
      <alignment vertical="top"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Border="1" applyAlignment="1">
      <alignment vertical="center"/>
    </xf>
    <xf numFmtId="44" fontId="0" fillId="0" borderId="1" xfId="0" applyNumberFormat="1" applyFont="1" applyFill="1" applyBorder="1" applyAlignment="1" applyProtection="1">
      <alignment vertical="top"/>
      <protection locked="0"/>
    </xf>
    <xf numFmtId="44" fontId="8" fillId="0" borderId="1" xfId="0" applyNumberFormat="1" applyFont="1" applyFill="1" applyBorder="1" applyAlignment="1" applyProtection="1">
      <alignment vertical="top" wrapText="1"/>
      <protection locked="0"/>
    </xf>
    <xf numFmtId="44" fontId="0" fillId="0" borderId="1" xfId="0" applyNumberFormat="1" applyFont="1" applyFill="1" applyBorder="1" applyAlignment="1" applyProtection="1">
      <alignment vertical="center" wrapText="1"/>
      <protection locked="0"/>
    </xf>
    <xf numFmtId="44" fontId="0" fillId="0" borderId="1" xfId="0" applyNumberFormat="1" applyFont="1" applyFill="1" applyBorder="1" applyAlignment="1" applyProtection="1">
      <alignment vertical="top" wrapText="1"/>
      <protection locked="0"/>
    </xf>
    <xf numFmtId="0" fontId="10" fillId="0" borderId="0" xfId="0" applyFont="1" applyBorder="1" applyAlignment="1">
      <alignment horizontal="center" vertical="center"/>
    </xf>
    <xf numFmtId="0" fontId="10" fillId="0" borderId="4" xfId="0" applyFont="1" applyBorder="1" applyAlignment="1">
      <alignment horizontal="center" vertical="center"/>
    </xf>
    <xf numFmtId="0" fontId="8" fillId="0" borderId="3" xfId="0" applyFont="1" applyBorder="1" applyAlignment="1">
      <alignment vertical="center"/>
    </xf>
    <xf numFmtId="0" fontId="10"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44" fontId="0" fillId="0" borderId="0" xfId="0" applyNumberFormat="1" applyBorder="1" applyAlignment="1" applyProtection="1">
      <alignment vertical="center"/>
      <protection locked="0"/>
    </xf>
    <xf numFmtId="14" fontId="46" fillId="0" borderId="3" xfId="0" applyNumberFormat="1" applyFont="1" applyBorder="1"/>
    <xf numFmtId="0" fontId="46" fillId="0" borderId="0" xfId="0" applyFont="1" applyBorder="1" applyAlignment="1">
      <alignment horizontal="center" vertical="top"/>
    </xf>
    <xf numFmtId="14" fontId="46" fillId="0" borderId="3" xfId="0" applyNumberFormat="1" applyFont="1" applyBorder="1" applyAlignment="1">
      <alignment vertical="center"/>
    </xf>
    <xf numFmtId="0" fontId="46" fillId="0" borderId="0" xfId="0" applyFont="1" applyBorder="1"/>
    <xf numFmtId="0" fontId="28" fillId="0" borderId="3" xfId="0" applyFont="1" applyBorder="1" applyAlignment="1">
      <alignment horizontal="center" vertical="center"/>
    </xf>
    <xf numFmtId="164" fontId="10" fillId="0" borderId="7" xfId="0" applyNumberFormat="1" applyFont="1" applyBorder="1" applyAlignment="1">
      <alignment horizontal="center" vertical="center"/>
    </xf>
    <xf numFmtId="0" fontId="17" fillId="0" borderId="0" xfId="0" applyFont="1" applyBorder="1" applyAlignment="1">
      <alignment vertical="center"/>
    </xf>
    <xf numFmtId="44" fontId="8" fillId="0" borderId="0"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10" fillId="0" borderId="5" xfId="0" applyFont="1" applyBorder="1" applyAlignment="1">
      <alignment vertical="center"/>
    </xf>
    <xf numFmtId="14" fontId="46" fillId="0" borderId="0" xfId="0" applyNumberFormat="1" applyFont="1" applyBorder="1" applyAlignment="1" applyProtection="1">
      <alignment vertical="center"/>
    </xf>
    <xf numFmtId="14" fontId="0" fillId="0" borderId="1" xfId="0" applyNumberFormat="1" applyBorder="1" applyAlignment="1" applyProtection="1">
      <alignment horizontal="center" vertical="center"/>
      <protection locked="0"/>
    </xf>
    <xf numFmtId="0" fontId="86" fillId="0" borderId="0" xfId="0" applyFont="1" applyAlignment="1">
      <alignment horizontal="center" vertical="center"/>
    </xf>
    <xf numFmtId="0" fontId="0" fillId="0" borderId="9" xfId="0" applyBorder="1" applyAlignment="1">
      <alignment vertical="center"/>
    </xf>
    <xf numFmtId="0" fontId="6" fillId="0" borderId="0" xfId="0" applyFont="1" applyBorder="1" applyAlignment="1">
      <alignment horizontal="right" vertical="center"/>
    </xf>
    <xf numFmtId="0" fontId="86" fillId="0" borderId="0" xfId="0" applyFont="1" applyAlignment="1">
      <alignment vertical="center"/>
    </xf>
    <xf numFmtId="0" fontId="0" fillId="0" borderId="3" xfId="0" applyBorder="1" applyAlignment="1">
      <alignment horizontal="left" vertical="center"/>
    </xf>
    <xf numFmtId="0" fontId="8" fillId="0" borderId="3" xfId="0" applyFont="1" applyBorder="1" applyAlignment="1">
      <alignment vertical="center"/>
    </xf>
    <xf numFmtId="0" fontId="8" fillId="0" borderId="0" xfId="0" applyFont="1" applyBorder="1" applyAlignment="1">
      <alignment vertical="center"/>
    </xf>
    <xf numFmtId="0" fontId="0" fillId="0" borderId="0" xfId="0" applyBorder="1" applyAlignment="1">
      <alignment horizontal="left" vertical="center"/>
    </xf>
    <xf numFmtId="0" fontId="10"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10" fillId="0" borderId="4" xfId="0" applyFont="1" applyBorder="1" applyAlignment="1">
      <alignment horizontal="left" vertical="center"/>
    </xf>
    <xf numFmtId="0" fontId="8" fillId="0" borderId="3" xfId="0" applyFont="1" applyBorder="1" applyAlignment="1">
      <alignment vertical="center"/>
    </xf>
    <xf numFmtId="0" fontId="8" fillId="0" borderId="3" xfId="0" applyFont="1" applyBorder="1" applyAlignment="1">
      <alignment horizontal="center" vertical="center"/>
    </xf>
    <xf numFmtId="0" fontId="20" fillId="0" borderId="0" xfId="0" applyFont="1" applyAlignment="1">
      <alignment horizontal="center"/>
    </xf>
    <xf numFmtId="44" fontId="0" fillId="0" borderId="0" xfId="0" applyNumberFormat="1"/>
    <xf numFmtId="0" fontId="8" fillId="0" borderId="3"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right" vertical="center"/>
    </xf>
    <xf numFmtId="44" fontId="8" fillId="0" borderId="0" xfId="0" applyNumberFormat="1" applyFont="1" applyBorder="1" applyAlignment="1">
      <alignment horizontal="right" vertical="center"/>
    </xf>
    <xf numFmtId="7" fontId="20" fillId="7" borderId="2" xfId="0" applyNumberFormat="1" applyFont="1" applyFill="1" applyBorder="1" applyAlignment="1">
      <alignment horizontal="center" vertical="center"/>
    </xf>
    <xf numFmtId="164" fontId="8" fillId="0" borderId="4" xfId="2" applyNumberFormat="1" applyFont="1" applyBorder="1" applyAlignment="1">
      <alignment vertical="center"/>
    </xf>
    <xf numFmtId="7" fontId="0" fillId="0" borderId="1" xfId="0" applyNumberFormat="1" applyBorder="1" applyAlignment="1" applyProtection="1">
      <alignment vertical="center"/>
      <protection locked="0"/>
    </xf>
    <xf numFmtId="7" fontId="0" fillId="0" borderId="51" xfId="0" applyNumberFormat="1" applyBorder="1" applyAlignment="1" applyProtection="1">
      <alignment vertical="center"/>
      <protection locked="0"/>
    </xf>
    <xf numFmtId="7" fontId="20" fillId="7" borderId="2" xfId="0" applyNumberFormat="1" applyFont="1" applyFill="1" applyBorder="1" applyAlignment="1" applyProtection="1">
      <alignment vertical="center"/>
      <protection hidden="1"/>
    </xf>
    <xf numFmtId="7" fontId="20" fillId="7" borderId="2" xfId="0" applyNumberFormat="1" applyFont="1" applyFill="1" applyBorder="1" applyProtection="1">
      <protection hidden="1"/>
    </xf>
    <xf numFmtId="7" fontId="20" fillId="7" borderId="2" xfId="0" applyNumberFormat="1" applyFont="1" applyFill="1" applyBorder="1" applyAlignment="1">
      <alignment vertical="center"/>
    </xf>
    <xf numFmtId="7" fontId="8" fillId="0" borderId="1" xfId="2" applyNumberFormat="1" applyFont="1" applyBorder="1" applyAlignment="1" applyProtection="1">
      <alignment vertical="center"/>
      <protection locked="0"/>
    </xf>
    <xf numFmtId="7" fontId="10" fillId="7" borderId="2" xfId="2" applyNumberFormat="1" applyFont="1" applyFill="1" applyBorder="1" applyAlignment="1">
      <alignment vertical="center"/>
    </xf>
    <xf numFmtId="7" fontId="8" fillId="0" borderId="51" xfId="2" applyNumberFormat="1" applyFont="1" applyBorder="1" applyAlignment="1" applyProtection="1">
      <alignment vertical="center"/>
      <protection locked="0"/>
    </xf>
    <xf numFmtId="7" fontId="20" fillId="10" borderId="2" xfId="0" applyNumberFormat="1" applyFont="1" applyFill="1" applyBorder="1" applyAlignment="1">
      <alignment horizontal="center" vertical="center"/>
    </xf>
    <xf numFmtId="7" fontId="10" fillId="7" borderId="2" xfId="0" applyNumberFormat="1" applyFont="1" applyFill="1" applyBorder="1" applyAlignment="1" applyProtection="1">
      <alignment horizontal="center" vertical="center"/>
      <protection hidden="1"/>
    </xf>
    <xf numFmtId="7" fontId="10" fillId="7" borderId="2" xfId="0" applyNumberFormat="1" applyFont="1" applyFill="1" applyBorder="1" applyAlignment="1">
      <alignment horizontal="center" vertical="center"/>
    </xf>
    <xf numFmtId="0" fontId="8" fillId="0" borderId="3" xfId="0" applyFont="1" applyBorder="1" applyAlignment="1">
      <alignment horizontal="right" vertical="center"/>
    </xf>
    <xf numFmtId="0" fontId="8" fillId="0" borderId="0" xfId="0" applyFont="1" applyAlignment="1">
      <alignment horizontal="right" vertical="center"/>
    </xf>
    <xf numFmtId="0" fontId="10" fillId="0" borderId="3" xfId="0" applyFont="1" applyBorder="1" applyAlignment="1">
      <alignment horizontal="right"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3" xfId="0" applyFont="1" applyBorder="1" applyAlignment="1">
      <alignment horizontal="right" vertical="center" wrapText="1"/>
    </xf>
    <xf numFmtId="0" fontId="8" fillId="0" borderId="0" xfId="0" applyFont="1" applyAlignment="1">
      <alignment horizontal="right" vertical="center" wrapText="1"/>
    </xf>
    <xf numFmtId="0" fontId="20" fillId="0" borderId="0" xfId="0" applyFont="1" applyAlignment="1">
      <alignment horizontal="center" vertical="center"/>
    </xf>
    <xf numFmtId="0" fontId="8" fillId="0" borderId="0" xfId="0" applyFont="1" applyAlignment="1">
      <alignment vertical="center"/>
    </xf>
    <xf numFmtId="0" fontId="36" fillId="0" borderId="0" xfId="0" applyFont="1" applyAlignment="1">
      <alignment horizontal="center"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right" vertical="center"/>
    </xf>
    <xf numFmtId="0" fontId="8" fillId="0" borderId="0" xfId="0" applyFont="1" applyAlignment="1">
      <alignment horizontal="right" vertical="center"/>
    </xf>
    <xf numFmtId="0" fontId="10" fillId="0" borderId="3" xfId="0" applyFont="1" applyBorder="1" applyAlignment="1">
      <alignment horizontal="right" vertical="center"/>
    </xf>
    <xf numFmtId="0" fontId="10" fillId="0" borderId="0" xfId="0" applyFont="1" applyAlignment="1">
      <alignment horizontal="right" vertical="center"/>
    </xf>
    <xf numFmtId="0" fontId="10" fillId="0" borderId="0" xfId="0" applyFont="1" applyAlignment="1">
      <alignment horizontal="center" vertical="center"/>
    </xf>
    <xf numFmtId="0" fontId="0" fillId="0" borderId="0" xfId="0" applyAlignment="1">
      <alignment horizontal="center" vertical="center"/>
    </xf>
    <xf numFmtId="165" fontId="0" fillId="0" borderId="0" xfId="0" applyNumberFormat="1" applyAlignment="1">
      <alignment horizontal="center" vertical="center"/>
    </xf>
    <xf numFmtId="0" fontId="10" fillId="0" borderId="3" xfId="1" applyFont="1" applyBorder="1" applyAlignment="1">
      <alignment horizontal="center" vertical="center"/>
    </xf>
    <xf numFmtId="0" fontId="8" fillId="0" borderId="0" xfId="0" applyFont="1" applyAlignment="1">
      <alignment horizontal="center" vertical="center"/>
    </xf>
    <xf numFmtId="0" fontId="8" fillId="0" borderId="3" xfId="1" applyFont="1" applyBorder="1" applyAlignment="1">
      <alignment horizontal="center" vertical="center"/>
    </xf>
    <xf numFmtId="168" fontId="45" fillId="0" borderId="0" xfId="0" applyNumberFormat="1" applyFont="1" applyAlignment="1">
      <alignment horizontal="center" vertical="center"/>
    </xf>
    <xf numFmtId="0" fontId="8" fillId="0" borderId="14" xfId="0" applyFont="1" applyBorder="1" applyAlignment="1">
      <alignment horizontal="center" vertical="center"/>
    </xf>
    <xf numFmtId="0" fontId="8" fillId="0" borderId="3" xfId="0" applyFont="1" applyBorder="1" applyAlignment="1">
      <alignment vertical="center"/>
    </xf>
    <xf numFmtId="0" fontId="8" fillId="0" borderId="0" xfId="0" applyFont="1" applyAlignment="1">
      <alignment vertical="center"/>
    </xf>
    <xf numFmtId="0" fontId="10" fillId="0" borderId="0" xfId="0" applyFont="1" applyBorder="1" applyAlignment="1">
      <alignment horizontal="center" vertical="center"/>
    </xf>
    <xf numFmtId="0" fontId="26" fillId="0" borderId="0" xfId="0" applyFont="1" applyAlignment="1">
      <alignment horizontal="center" vertical="center"/>
    </xf>
    <xf numFmtId="0" fontId="8" fillId="0" borderId="0" xfId="0" applyFont="1" applyBorder="1" applyAlignment="1">
      <alignment horizontal="center" vertical="center"/>
    </xf>
    <xf numFmtId="0" fontId="2" fillId="0" borderId="0" xfId="0" applyFont="1" applyBorder="1" applyAlignment="1">
      <alignment horizontal="center" vertical="center" wrapText="1"/>
    </xf>
    <xf numFmtId="0" fontId="27" fillId="0" borderId="0" xfId="0" applyFont="1" applyBorder="1" applyAlignment="1">
      <alignment horizontal="right"/>
    </xf>
    <xf numFmtId="44" fontId="5" fillId="0" borderId="0" xfId="2" applyFont="1" applyBorder="1" applyAlignment="1">
      <alignment horizontal="center" vertical="center"/>
    </xf>
    <xf numFmtId="0" fontId="3" fillId="0" borderId="0" xfId="0" applyFont="1" applyBorder="1" applyAlignment="1">
      <alignment vertical="center"/>
    </xf>
    <xf numFmtId="0" fontId="9" fillId="0" borderId="0" xfId="0" applyFont="1" applyBorder="1" applyAlignment="1">
      <alignment horizontal="center" vertical="center"/>
    </xf>
    <xf numFmtId="0" fontId="81" fillId="0" borderId="0" xfId="0" applyFont="1" applyBorder="1" applyAlignment="1">
      <alignment horizontal="center" vertical="center"/>
    </xf>
    <xf numFmtId="0" fontId="9" fillId="0" borderId="0" xfId="0" applyFont="1" applyBorder="1" applyAlignment="1">
      <alignment vertical="center"/>
    </xf>
    <xf numFmtId="44" fontId="0" fillId="0" borderId="0" xfId="2" applyFont="1" applyBorder="1" applyAlignment="1">
      <alignment vertical="center"/>
    </xf>
    <xf numFmtId="44" fontId="20" fillId="0" borderId="0" xfId="2" applyFont="1" applyBorder="1" applyAlignment="1">
      <alignment vertical="center"/>
    </xf>
    <xf numFmtId="0" fontId="9" fillId="2" borderId="0" xfId="0" applyFont="1" applyFill="1" applyBorder="1" applyAlignment="1">
      <alignment horizontal="center" vertical="center"/>
    </xf>
    <xf numFmtId="0" fontId="81" fillId="2" borderId="0" xfId="0" applyFont="1" applyFill="1" applyBorder="1" applyAlignment="1">
      <alignment horizontal="center" vertical="center"/>
    </xf>
    <xf numFmtId="44" fontId="6" fillId="2" borderId="0" xfId="2" applyFont="1" applyFill="1" applyBorder="1" applyAlignment="1">
      <alignment vertical="center"/>
    </xf>
    <xf numFmtId="44" fontId="0" fillId="0" borderId="0" xfId="2" applyFont="1" applyBorder="1" applyAlignment="1">
      <alignment horizontal="center" vertical="center"/>
    </xf>
    <xf numFmtId="0" fontId="22" fillId="0" borderId="0" xfId="0" applyFont="1" applyBorder="1" applyAlignment="1">
      <alignment horizontal="center" vertical="center"/>
    </xf>
    <xf numFmtId="165" fontId="0" fillId="0" borderId="0" xfId="0" applyNumberFormat="1" applyBorder="1" applyAlignment="1">
      <alignment horizontal="center" vertical="center"/>
    </xf>
    <xf numFmtId="44" fontId="9" fillId="0" borderId="0" xfId="2" applyFont="1" applyBorder="1" applyAlignment="1">
      <alignment vertical="center"/>
    </xf>
    <xf numFmtId="44" fontId="7" fillId="0" borderId="0" xfId="2" applyFont="1" applyBorder="1" applyAlignment="1">
      <alignment vertical="center"/>
    </xf>
    <xf numFmtId="44" fontId="9" fillId="2" borderId="0" xfId="2" applyFont="1" applyFill="1" applyBorder="1" applyAlignment="1">
      <alignment vertical="center"/>
    </xf>
    <xf numFmtId="0" fontId="9" fillId="7" borderId="1" xfId="0" applyFont="1" applyFill="1" applyBorder="1" applyAlignment="1" applyProtection="1">
      <alignment horizontal="center" vertical="center"/>
      <protection hidden="1"/>
    </xf>
    <xf numFmtId="7" fontId="20" fillId="0" borderId="0" xfId="2" applyNumberFormat="1" applyFont="1" applyBorder="1" applyAlignment="1" applyProtection="1">
      <alignment vertical="center"/>
      <protection hidden="1"/>
    </xf>
    <xf numFmtId="2" fontId="0" fillId="0" borderId="4" xfId="0" applyNumberFormat="1" applyBorder="1" applyAlignment="1">
      <alignment vertical="center"/>
    </xf>
    <xf numFmtId="165" fontId="8" fillId="0" borderId="0" xfId="2" applyNumberFormat="1" applyFont="1" applyBorder="1" applyAlignment="1">
      <alignment horizontal="center" vertical="center"/>
    </xf>
    <xf numFmtId="44" fontId="20" fillId="0" borderId="0" xfId="2" applyFont="1" applyBorder="1" applyAlignment="1" applyProtection="1">
      <alignment vertical="center"/>
      <protection hidden="1"/>
    </xf>
    <xf numFmtId="168" fontId="0" fillId="0" borderId="0" xfId="0" applyNumberFormat="1" applyBorder="1" applyAlignment="1">
      <alignment vertical="center"/>
    </xf>
    <xf numFmtId="0" fontId="10" fillId="0" borderId="0" xfId="1" applyFont="1" applyBorder="1" applyAlignment="1">
      <alignment horizontal="center" vertical="center"/>
    </xf>
    <xf numFmtId="0" fontId="10" fillId="0" borderId="0" xfId="1" applyFont="1" applyBorder="1" applyAlignment="1">
      <alignment vertical="center"/>
    </xf>
    <xf numFmtId="37" fontId="10" fillId="0" borderId="0" xfId="2" applyNumberFormat="1" applyFont="1" applyBorder="1" applyAlignment="1">
      <alignment horizontal="center" vertical="center"/>
    </xf>
    <xf numFmtId="37" fontId="8" fillId="0" borderId="0" xfId="2" applyNumberFormat="1" applyFont="1" applyBorder="1" applyAlignment="1">
      <alignment horizontal="center" vertical="center"/>
    </xf>
    <xf numFmtId="0" fontId="8" fillId="0" borderId="0" xfId="1" applyFont="1" applyBorder="1" applyAlignment="1">
      <alignment horizontal="center" vertical="center"/>
    </xf>
    <xf numFmtId="44" fontId="10" fillId="0" borderId="0" xfId="2" applyFont="1" applyBorder="1" applyAlignment="1">
      <alignment horizontal="center" vertical="center"/>
    </xf>
    <xf numFmtId="0" fontId="8" fillId="0" borderId="0" xfId="1" applyFont="1" applyBorder="1" applyAlignment="1">
      <alignment vertical="center"/>
    </xf>
    <xf numFmtId="165" fontId="8" fillId="0" borderId="0" xfId="1" applyNumberFormat="1" applyFont="1" applyBorder="1" applyAlignment="1">
      <alignment horizontal="center" vertical="center"/>
    </xf>
    <xf numFmtId="0" fontId="8" fillId="0" borderId="0" xfId="1" applyFont="1" applyBorder="1" applyAlignment="1">
      <alignment horizontal="left" vertical="center"/>
    </xf>
    <xf numFmtId="165" fontId="8" fillId="7" borderId="70" xfId="1" applyNumberFormat="1" applyFont="1" applyFill="1" applyBorder="1" applyAlignment="1" applyProtection="1">
      <alignment horizontal="center" vertical="center"/>
      <protection hidden="1"/>
    </xf>
    <xf numFmtId="0" fontId="10" fillId="0" borderId="0" xfId="1" applyFont="1" applyBorder="1" applyAlignment="1">
      <alignment horizontal="center" vertical="center"/>
    </xf>
    <xf numFmtId="0" fontId="29" fillId="0" borderId="45" xfId="0" applyFont="1" applyBorder="1" applyAlignment="1">
      <alignment horizontal="center" vertical="center"/>
    </xf>
    <xf numFmtId="0" fontId="29" fillId="0" borderId="41" xfId="0" applyFont="1" applyBorder="1" applyAlignment="1">
      <alignment horizontal="center" vertical="center"/>
    </xf>
    <xf numFmtId="0" fontId="29" fillId="0" borderId="52" xfId="0" applyFont="1" applyBorder="1" applyAlignment="1">
      <alignment horizontal="center" vertical="center"/>
    </xf>
    <xf numFmtId="0" fontId="29" fillId="0" borderId="48" xfId="0" applyFont="1" applyBorder="1" applyAlignment="1">
      <alignment horizontal="center" vertical="center"/>
    </xf>
    <xf numFmtId="0" fontId="29" fillId="0" borderId="50" xfId="0" applyFont="1" applyBorder="1" applyAlignment="1">
      <alignment horizontal="center" vertical="center"/>
    </xf>
    <xf numFmtId="0" fontId="29" fillId="0" borderId="9" xfId="0" quotePrefix="1" applyFont="1" applyBorder="1" applyAlignment="1">
      <alignment horizontal="center" vertical="center"/>
    </xf>
    <xf numFmtId="44" fontId="10" fillId="7" borderId="2" xfId="2" applyNumberFormat="1" applyFont="1" applyFill="1" applyBorder="1" applyAlignment="1" applyProtection="1">
      <alignment vertical="center"/>
      <protection hidden="1"/>
    </xf>
    <xf numFmtId="0" fontId="29" fillId="0" borderId="34" xfId="0" quotePrefix="1" applyFont="1" applyBorder="1" applyAlignment="1">
      <alignment horizontal="center" vertical="center"/>
    </xf>
    <xf numFmtId="0" fontId="29" fillId="0" borderId="0" xfId="0" applyFont="1" applyBorder="1" applyAlignment="1">
      <alignment vertical="center"/>
    </xf>
    <xf numFmtId="0" fontId="36" fillId="0" borderId="48" xfId="0" applyFont="1" applyBorder="1" applyAlignment="1">
      <alignment horizontal="center" vertical="center"/>
    </xf>
    <xf numFmtId="0" fontId="10" fillId="0" borderId="0" xfId="0" applyFont="1" applyBorder="1" applyAlignment="1">
      <alignment horizontal="right" vertical="center"/>
    </xf>
    <xf numFmtId="0" fontId="10" fillId="0" borderId="0" xfId="0" applyFont="1" applyBorder="1" applyAlignment="1">
      <alignment horizontal="center" vertical="center"/>
    </xf>
    <xf numFmtId="0" fontId="8" fillId="0" borderId="3"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8" fillId="0" borderId="3" xfId="0" applyFont="1" applyBorder="1" applyAlignment="1">
      <alignment vertical="center"/>
    </xf>
    <xf numFmtId="0" fontId="8" fillId="0" borderId="0" xfId="0" applyFont="1" applyBorder="1" applyAlignment="1">
      <alignment vertical="center"/>
    </xf>
    <xf numFmtId="0" fontId="10" fillId="0" borderId="0" xfId="0" applyFont="1" applyBorder="1" applyAlignment="1">
      <alignment horizontal="right" vertical="center"/>
    </xf>
    <xf numFmtId="0" fontId="8" fillId="0" borderId="3" xfId="0" applyFont="1" applyBorder="1" applyAlignment="1">
      <alignment horizontal="right" vertical="center"/>
    </xf>
    <xf numFmtId="0" fontId="8" fillId="0" borderId="0" xfId="0" applyFont="1" applyBorder="1" applyAlignment="1">
      <alignment horizontal="right" vertical="center"/>
    </xf>
    <xf numFmtId="0" fontId="27" fillId="0" borderId="0" xfId="0" applyFont="1" applyBorder="1" applyAlignment="1">
      <alignment horizontal="right" vertical="center"/>
    </xf>
    <xf numFmtId="0" fontId="10"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8" fillId="0" borderId="3" xfId="0" applyFont="1" applyBorder="1" applyAlignment="1">
      <alignment vertical="center"/>
    </xf>
    <xf numFmtId="0" fontId="8" fillId="0" borderId="0" xfId="0" applyFont="1" applyBorder="1" applyAlignment="1">
      <alignment vertical="center"/>
    </xf>
    <xf numFmtId="0" fontId="2" fillId="0" borderId="0" xfId="0" applyFont="1" applyFill="1" applyBorder="1" applyAlignment="1">
      <alignment horizontal="center" vertical="center" wrapText="1"/>
    </xf>
    <xf numFmtId="0" fontId="45" fillId="0" borderId="0" xfId="0" applyFont="1"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Border="1" applyAlignment="1" applyProtection="1">
      <alignment vertical="center"/>
      <protection locked="0"/>
    </xf>
    <xf numFmtId="0" fontId="0" fillId="0" borderId="0" xfId="0" applyProtection="1">
      <protection locked="0"/>
    </xf>
    <xf numFmtId="0" fontId="0" fillId="8" borderId="0" xfId="0" applyFill="1" applyAlignment="1" applyProtection="1">
      <alignment vertical="center"/>
      <protection locked="0"/>
    </xf>
    <xf numFmtId="43" fontId="0" fillId="8" borderId="0" xfId="0" applyNumberFormat="1" applyFill="1" applyAlignment="1" applyProtection="1">
      <alignment vertical="center"/>
      <protection locked="0"/>
    </xf>
    <xf numFmtId="0" fontId="0" fillId="0" borderId="0" xfId="0" applyBorder="1" applyProtection="1">
      <protection locked="0"/>
    </xf>
    <xf numFmtId="0" fontId="10" fillId="0" borderId="3" xfId="0" applyFont="1" applyBorder="1" applyAlignment="1">
      <alignment horizontal="right" vertical="center"/>
    </xf>
    <xf numFmtId="0" fontId="10" fillId="0" borderId="0" xfId="0" applyFont="1" applyBorder="1" applyAlignment="1">
      <alignment horizontal="right" vertical="center"/>
    </xf>
    <xf numFmtId="0" fontId="10" fillId="0" borderId="4" xfId="0" applyFont="1" applyBorder="1" applyAlignment="1">
      <alignment horizontal="right" vertical="center"/>
    </xf>
    <xf numFmtId="0" fontId="10" fillId="4" borderId="35" xfId="0" applyFont="1" applyFill="1" applyBorder="1" applyAlignment="1">
      <alignment horizontal="left" vertical="center"/>
    </xf>
    <xf numFmtId="0" fontId="10" fillId="4" borderId="36" xfId="0" applyFont="1" applyFill="1" applyBorder="1" applyAlignment="1">
      <alignment horizontal="left" vertical="center"/>
    </xf>
    <xf numFmtId="0" fontId="10" fillId="4" borderId="37" xfId="0" applyFont="1" applyFill="1" applyBorder="1" applyAlignment="1">
      <alignment horizontal="left" vertical="center"/>
    </xf>
    <xf numFmtId="0" fontId="83" fillId="0" borderId="18" xfId="0" applyFont="1" applyBorder="1" applyAlignment="1" applyProtection="1">
      <alignment horizontal="center" vertical="top" wrapText="1"/>
      <protection locked="0"/>
    </xf>
    <xf numFmtId="0" fontId="83" fillId="0" borderId="17" xfId="0" applyFont="1" applyBorder="1" applyAlignment="1" applyProtection="1">
      <alignment horizontal="center" vertical="top" wrapText="1"/>
      <protection locked="0"/>
    </xf>
    <xf numFmtId="0" fontId="83" fillId="0" borderId="19" xfId="0" applyFont="1" applyBorder="1" applyAlignment="1" applyProtection="1">
      <alignment horizontal="center" vertical="top" wrapText="1"/>
      <protection locked="0"/>
    </xf>
    <xf numFmtId="0" fontId="83" fillId="0" borderId="3" xfId="0" applyFont="1" applyBorder="1" applyAlignment="1" applyProtection="1">
      <alignment horizontal="center" vertical="top" wrapText="1"/>
      <protection locked="0"/>
    </xf>
    <xf numFmtId="0" fontId="83" fillId="0" borderId="0" xfId="0" applyFont="1" applyBorder="1" applyAlignment="1" applyProtection="1">
      <alignment horizontal="center" vertical="top" wrapText="1"/>
      <protection locked="0"/>
    </xf>
    <xf numFmtId="0" fontId="83" fillId="0" borderId="4" xfId="0" applyFont="1" applyBorder="1" applyAlignment="1" applyProtection="1">
      <alignment horizontal="center" vertical="top" wrapText="1"/>
      <protection locked="0"/>
    </xf>
    <xf numFmtId="0" fontId="83" fillId="0" borderId="6" xfId="0" applyFont="1" applyBorder="1" applyAlignment="1" applyProtection="1">
      <alignment horizontal="center" vertical="top" wrapText="1"/>
      <protection locked="0"/>
    </xf>
    <xf numFmtId="0" fontId="83" fillId="0" borderId="5" xfId="0" applyFont="1" applyBorder="1" applyAlignment="1" applyProtection="1">
      <alignment horizontal="center" vertical="top" wrapText="1"/>
      <protection locked="0"/>
    </xf>
    <xf numFmtId="0" fontId="83" fillId="0" borderId="7" xfId="0" applyFont="1" applyBorder="1" applyAlignment="1" applyProtection="1">
      <alignment horizontal="center" vertical="top" wrapText="1"/>
      <protection locked="0"/>
    </xf>
    <xf numFmtId="0" fontId="8" fillId="0" borderId="3" xfId="0" applyFont="1" applyBorder="1" applyAlignment="1">
      <alignment horizontal="right" vertical="center"/>
    </xf>
    <xf numFmtId="0" fontId="8" fillId="0" borderId="0" xfId="0" applyFont="1" applyBorder="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0" xfId="0" applyFont="1" applyBorder="1" applyAlignment="1">
      <alignment horizontal="center" vertical="center"/>
    </xf>
    <xf numFmtId="0" fontId="45" fillId="0" borderId="20" xfId="0" applyFont="1" applyBorder="1" applyAlignment="1" applyProtection="1">
      <alignment horizontal="center" vertical="center"/>
      <protection locked="0"/>
    </xf>
    <xf numFmtId="0" fontId="45" fillId="0" borderId="16" xfId="0" applyFont="1" applyBorder="1" applyAlignment="1" applyProtection="1">
      <alignment horizontal="center" vertical="center"/>
      <protection locked="0"/>
    </xf>
    <xf numFmtId="0" fontId="45" fillId="0" borderId="21" xfId="0" applyFont="1" applyBorder="1" applyAlignment="1" applyProtection="1">
      <alignment horizontal="center" vertical="center"/>
      <protection locked="0"/>
    </xf>
    <xf numFmtId="0" fontId="2" fillId="4" borderId="18"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0" fillId="0" borderId="0" xfId="0" applyAlignment="1">
      <alignment horizontal="center" vertical="center"/>
    </xf>
    <xf numFmtId="0" fontId="8" fillId="0" borderId="0" xfId="0" applyFont="1" applyAlignment="1">
      <alignment horizontal="right" vertical="center"/>
    </xf>
    <xf numFmtId="0" fontId="2" fillId="4" borderId="0" xfId="0" applyFont="1" applyFill="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0" fillId="4" borderId="35" xfId="0" applyFont="1" applyFill="1" applyBorder="1" applyAlignment="1">
      <alignment horizontal="center" vertical="center"/>
    </xf>
    <xf numFmtId="0" fontId="10" fillId="4" borderId="36" xfId="0" applyFont="1" applyFill="1" applyBorder="1" applyAlignment="1">
      <alignment horizontal="center" vertical="center"/>
    </xf>
    <xf numFmtId="0" fontId="10" fillId="4" borderId="37" xfId="0" applyFont="1" applyFill="1" applyBorder="1" applyAlignment="1">
      <alignment horizontal="center" vertical="center"/>
    </xf>
    <xf numFmtId="0" fontId="4" fillId="0" borderId="3" xfId="0" applyFont="1" applyBorder="1" applyAlignment="1" applyProtection="1">
      <alignment horizontal="center" vertical="top" wrapText="1"/>
      <protection locked="0"/>
    </xf>
    <xf numFmtId="0" fontId="4" fillId="0" borderId="0" xfId="0" applyFont="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0" fillId="0" borderId="0" xfId="0" applyFont="1" applyAlignment="1">
      <alignment horizontal="right" vertical="center"/>
    </xf>
    <xf numFmtId="14" fontId="0" fillId="0" borderId="0" xfId="0" applyNumberFormat="1" applyAlignment="1">
      <alignment horizontal="center" vertical="center"/>
    </xf>
    <xf numFmtId="165" fontId="0" fillId="0" borderId="0" xfId="0" applyNumberFormat="1" applyAlignment="1">
      <alignment horizontal="center" vertical="center"/>
    </xf>
    <xf numFmtId="0" fontId="8" fillId="0" borderId="3" xfId="1" applyFont="1" applyBorder="1" applyAlignment="1">
      <alignment horizontal="center" vertical="center"/>
    </xf>
    <xf numFmtId="0" fontId="8" fillId="0" borderId="0" xfId="1" applyFont="1" applyBorder="1" applyAlignment="1">
      <alignment horizontal="center" vertical="center"/>
    </xf>
    <xf numFmtId="0" fontId="8" fillId="0" borderId="4" xfId="1" applyFont="1" applyBorder="1" applyAlignment="1">
      <alignment horizontal="center" vertical="center"/>
    </xf>
    <xf numFmtId="0" fontId="28" fillId="0" borderId="18" xfId="0" applyFont="1" applyBorder="1" applyAlignment="1" applyProtection="1">
      <alignment horizontal="center" vertical="top" wrapText="1"/>
      <protection locked="0"/>
    </xf>
    <xf numFmtId="0" fontId="28" fillId="0" borderId="17" xfId="0" applyFont="1" applyBorder="1" applyAlignment="1" applyProtection="1">
      <alignment horizontal="center" vertical="top" wrapText="1"/>
      <protection locked="0"/>
    </xf>
    <xf numFmtId="0" fontId="28" fillId="0" borderId="19" xfId="0" applyFont="1" applyBorder="1" applyAlignment="1" applyProtection="1">
      <alignment horizontal="center" vertical="top" wrapText="1"/>
      <protection locked="0"/>
    </xf>
    <xf numFmtId="0" fontId="28" fillId="0" borderId="3" xfId="0" applyFont="1" applyBorder="1" applyAlignment="1" applyProtection="1">
      <alignment horizontal="center" vertical="top" wrapText="1"/>
      <protection locked="0"/>
    </xf>
    <xf numFmtId="0" fontId="28" fillId="0" borderId="0" xfId="0" applyFont="1" applyBorder="1" applyAlignment="1" applyProtection="1">
      <alignment horizontal="center" vertical="top" wrapText="1"/>
      <protection locked="0"/>
    </xf>
    <xf numFmtId="0" fontId="28" fillId="0" borderId="4" xfId="0" applyFont="1" applyBorder="1" applyAlignment="1" applyProtection="1">
      <alignment horizontal="center" vertical="top" wrapText="1"/>
      <protection locked="0"/>
    </xf>
    <xf numFmtId="0" fontId="28" fillId="0" borderId="6" xfId="0" applyFont="1" applyBorder="1" applyAlignment="1" applyProtection="1">
      <alignment horizontal="center" vertical="top" wrapText="1"/>
      <protection locked="0"/>
    </xf>
    <xf numFmtId="0" fontId="28" fillId="0" borderId="5" xfId="0" applyFont="1" applyBorder="1" applyAlignment="1" applyProtection="1">
      <alignment horizontal="center" vertical="top" wrapText="1"/>
      <protection locked="0"/>
    </xf>
    <xf numFmtId="0" fontId="28" fillId="0" borderId="7" xfId="0" applyFont="1" applyBorder="1" applyAlignment="1" applyProtection="1">
      <alignment horizontal="center" vertical="top" wrapText="1"/>
      <protection locked="0"/>
    </xf>
    <xf numFmtId="0" fontId="10" fillId="0" borderId="3" xfId="1" applyFont="1" applyBorder="1" applyAlignment="1">
      <alignment horizontal="center" vertical="center"/>
    </xf>
    <xf numFmtId="0" fontId="10" fillId="0" borderId="0" xfId="1" applyFont="1" applyBorder="1" applyAlignment="1">
      <alignment horizontal="center" vertical="center"/>
    </xf>
    <xf numFmtId="0" fontId="10" fillId="0" borderId="4" xfId="1" applyFont="1" applyBorder="1" applyAlignment="1">
      <alignment horizontal="center" vertical="center"/>
    </xf>
    <xf numFmtId="0" fontId="8" fillId="0" borderId="3" xfId="1" applyFont="1" applyBorder="1" applyAlignment="1">
      <alignment horizontal="left" vertical="center"/>
    </xf>
    <xf numFmtId="0" fontId="8" fillId="0" borderId="0" xfId="1" applyFont="1" applyBorder="1" applyAlignment="1">
      <alignment horizontal="left" vertical="center"/>
    </xf>
    <xf numFmtId="0" fontId="8" fillId="0" borderId="4" xfId="1" applyFont="1" applyBorder="1" applyAlignment="1">
      <alignment horizontal="left" vertical="center"/>
    </xf>
    <xf numFmtId="0" fontId="29" fillId="0" borderId="0" xfId="0" applyFont="1" applyAlignment="1">
      <alignment horizontal="right" vertical="center"/>
    </xf>
    <xf numFmtId="0" fontId="8" fillId="0" borderId="3" xfId="1" applyFont="1" applyBorder="1" applyAlignment="1">
      <alignment horizontal="right" vertical="center"/>
    </xf>
    <xf numFmtId="0" fontId="8" fillId="0" borderId="0" xfId="1" applyFont="1" applyBorder="1" applyAlignment="1">
      <alignment horizontal="right" vertical="center"/>
    </xf>
    <xf numFmtId="0" fontId="8" fillId="0" borderId="0" xfId="0" applyFont="1" applyBorder="1" applyAlignment="1">
      <alignment horizontal="center" vertical="center"/>
    </xf>
    <xf numFmtId="168" fontId="45" fillId="0" borderId="0" xfId="0" applyNumberFormat="1" applyFont="1" applyBorder="1" applyAlignment="1">
      <alignment horizontal="center" vertical="center"/>
    </xf>
    <xf numFmtId="0" fontId="0" fillId="0" borderId="0" xfId="0" applyBorder="1" applyAlignment="1">
      <alignment horizontal="center" vertical="center"/>
    </xf>
    <xf numFmtId="0" fontId="20" fillId="0" borderId="3" xfId="0" applyFont="1" applyBorder="1" applyAlignment="1">
      <alignment horizontal="left" vertical="center"/>
    </xf>
    <xf numFmtId="0" fontId="20" fillId="0" borderId="0" xfId="0" applyFont="1" applyAlignment="1">
      <alignment horizontal="left" vertical="center"/>
    </xf>
    <xf numFmtId="0" fontId="20" fillId="0" borderId="4" xfId="0" applyFont="1" applyBorder="1" applyAlignment="1">
      <alignment horizontal="left" vertical="center"/>
    </xf>
    <xf numFmtId="0" fontId="28" fillId="0" borderId="18" xfId="0" applyFont="1" applyBorder="1" applyAlignment="1" applyProtection="1">
      <alignment horizontal="left" vertical="top" wrapText="1"/>
      <protection locked="0"/>
    </xf>
    <xf numFmtId="0" fontId="28" fillId="0" borderId="17" xfId="0" applyFont="1" applyBorder="1" applyAlignment="1" applyProtection="1">
      <alignment horizontal="left" vertical="top" wrapText="1"/>
      <protection locked="0"/>
    </xf>
    <xf numFmtId="0" fontId="28" fillId="0" borderId="19"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4" xfId="0" applyFont="1" applyBorder="1" applyAlignment="1">
      <alignment horizontal="left" vertical="top" wrapText="1"/>
    </xf>
    <xf numFmtId="0" fontId="8" fillId="0" borderId="3" xfId="0" applyFont="1" applyBorder="1" applyAlignment="1">
      <alignment horizontal="right" vertical="center" wrapText="1"/>
    </xf>
    <xf numFmtId="0" fontId="8" fillId="0" borderId="0" xfId="0" applyFont="1" applyAlignment="1">
      <alignment horizontal="right" vertical="center" wrapText="1"/>
    </xf>
    <xf numFmtId="0" fontId="8" fillId="0" borderId="3" xfId="0" quotePrefix="1" applyFont="1" applyBorder="1" applyAlignment="1">
      <alignment horizontal="left" vertical="center"/>
    </xf>
    <xf numFmtId="0" fontId="8" fillId="0" borderId="0" xfId="0" quotePrefix="1" applyFont="1" applyAlignment="1">
      <alignment horizontal="left"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3" xfId="0" applyFont="1" applyFill="1" applyBorder="1" applyAlignment="1">
      <alignment horizontal="left" vertical="center"/>
    </xf>
    <xf numFmtId="0" fontId="8" fillId="0" borderId="0" xfId="0" applyFont="1" applyFill="1" applyAlignment="1">
      <alignment horizontal="left" vertical="center"/>
    </xf>
    <xf numFmtId="0" fontId="34" fillId="0" borderId="0" xfId="0" applyFont="1" applyAlignment="1">
      <alignment horizontal="left" vertical="center" wrapText="1"/>
    </xf>
    <xf numFmtId="0" fontId="82" fillId="4" borderId="18" xfId="0" applyFont="1" applyFill="1" applyBorder="1" applyAlignment="1">
      <alignment horizontal="center" vertical="center" wrapText="1"/>
    </xf>
    <xf numFmtId="0" fontId="82" fillId="4" borderId="17" xfId="0" applyFont="1" applyFill="1" applyBorder="1" applyAlignment="1">
      <alignment horizontal="center" vertical="center" wrapText="1"/>
    </xf>
    <xf numFmtId="0" fontId="82" fillId="4" borderId="19" xfId="0" applyFont="1" applyFill="1" applyBorder="1" applyAlignment="1">
      <alignment horizontal="center" vertical="center" wrapText="1"/>
    </xf>
    <xf numFmtId="0" fontId="82" fillId="4" borderId="3" xfId="0" applyFont="1" applyFill="1" applyBorder="1" applyAlignment="1">
      <alignment horizontal="center" vertical="center" wrapText="1"/>
    </xf>
    <xf numFmtId="0" fontId="82" fillId="4" borderId="0" xfId="0" applyFont="1" applyFill="1" applyAlignment="1">
      <alignment horizontal="center" vertical="center" wrapText="1"/>
    </xf>
    <xf numFmtId="0" fontId="82" fillId="4" borderId="4" xfId="0" applyFont="1" applyFill="1" applyBorder="1" applyAlignment="1">
      <alignment horizontal="center" vertical="center" wrapText="1"/>
    </xf>
    <xf numFmtId="0" fontId="82" fillId="4" borderId="6" xfId="0" applyFont="1" applyFill="1" applyBorder="1" applyAlignment="1">
      <alignment horizontal="center" vertical="center" wrapText="1"/>
    </xf>
    <xf numFmtId="0" fontId="82" fillId="4" borderId="5" xfId="0" applyFont="1" applyFill="1" applyBorder="1" applyAlignment="1">
      <alignment horizontal="center" vertical="center" wrapText="1"/>
    </xf>
    <xf numFmtId="0" fontId="82" fillId="4" borderId="7"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Alignment="1">
      <alignment horizontal="center" vertical="center"/>
    </xf>
    <xf numFmtId="168" fontId="45" fillId="0" borderId="0" xfId="0" applyNumberFormat="1" applyFont="1" applyAlignment="1">
      <alignment horizontal="center" vertical="center"/>
    </xf>
    <xf numFmtId="0" fontId="72" fillId="0" borderId="35" xfId="0" applyFont="1" applyBorder="1" applyAlignment="1" applyProtection="1">
      <alignment horizontal="center" vertical="center" wrapText="1"/>
      <protection locked="0"/>
    </xf>
    <xf numFmtId="0" fontId="72" fillId="0" borderId="37" xfId="0" applyFont="1" applyBorder="1" applyAlignment="1" applyProtection="1">
      <alignment horizontal="center" vertical="center" wrapText="1"/>
      <protection locked="0"/>
    </xf>
    <xf numFmtId="166" fontId="51" fillId="0" borderId="39" xfId="5" applyNumberFormat="1" applyFont="1" applyBorder="1" applyAlignment="1">
      <alignment horizontal="center" vertical="center"/>
    </xf>
    <xf numFmtId="166" fontId="51" fillId="0" borderId="33" xfId="0" applyNumberFormat="1" applyFont="1" applyBorder="1" applyAlignment="1">
      <alignment horizontal="center" vertical="center"/>
    </xf>
    <xf numFmtId="0" fontId="0" fillId="5" borderId="5" xfId="0" quotePrefix="1" applyFill="1" applyBorder="1" applyAlignment="1">
      <alignment horizontal="center" vertical="center" wrapText="1"/>
    </xf>
    <xf numFmtId="0" fontId="0" fillId="6" borderId="5" xfId="0" applyFill="1" applyBorder="1" applyAlignment="1">
      <alignment horizontal="center" vertical="center" wrapText="1"/>
    </xf>
    <xf numFmtId="166" fontId="51" fillId="7" borderId="1" xfId="5" applyNumberFormat="1" applyFont="1" applyFill="1" applyBorder="1" applyAlignment="1" applyProtection="1">
      <alignment horizontal="center" vertical="center"/>
      <protection locked="0"/>
    </xf>
    <xf numFmtId="166" fontId="51" fillId="7" borderId="1" xfId="0" applyNumberFormat="1" applyFont="1" applyFill="1" applyBorder="1" applyAlignment="1">
      <alignment horizontal="center" vertical="center"/>
    </xf>
    <xf numFmtId="0" fontId="51" fillId="0" borderId="8" xfId="0" applyFont="1" applyBorder="1" applyAlignment="1">
      <alignment horizontal="center" vertical="center"/>
    </xf>
    <xf numFmtId="0" fontId="51" fillId="0" borderId="5" xfId="0" applyFont="1" applyBorder="1" applyAlignment="1">
      <alignment horizontal="center" vertical="center"/>
    </xf>
    <xf numFmtId="0" fontId="72" fillId="0" borderId="35" xfId="0" applyFont="1" applyBorder="1" applyAlignment="1" applyProtection="1">
      <alignment horizontal="left" vertical="center"/>
      <protection locked="0"/>
    </xf>
    <xf numFmtId="0" fontId="72" fillId="0" borderId="37" xfId="0" applyFont="1" applyBorder="1" applyAlignment="1" applyProtection="1">
      <alignment horizontal="left" vertical="center"/>
      <protection locked="0"/>
    </xf>
    <xf numFmtId="166" fontId="51" fillId="7" borderId="20" xfId="5" applyNumberFormat="1" applyFont="1" applyFill="1" applyBorder="1" applyAlignment="1" applyProtection="1">
      <alignment horizontal="center" vertical="center"/>
      <protection locked="0"/>
    </xf>
    <xf numFmtId="166" fontId="51" fillId="7" borderId="16" xfId="0" applyNumberFormat="1" applyFont="1" applyFill="1" applyBorder="1" applyAlignment="1" applyProtection="1">
      <alignment horizontal="center" vertical="center"/>
      <protection locked="0"/>
    </xf>
    <xf numFmtId="166" fontId="51" fillId="7" borderId="21" xfId="0" applyNumberFormat="1" applyFont="1" applyFill="1" applyBorder="1" applyAlignment="1" applyProtection="1">
      <alignment horizontal="center" vertical="center"/>
      <protection locked="0"/>
    </xf>
    <xf numFmtId="166" fontId="51" fillId="0" borderId="1" xfId="5" applyNumberFormat="1" applyFont="1" applyBorder="1" applyAlignment="1">
      <alignment horizontal="center" vertical="center"/>
    </xf>
    <xf numFmtId="166" fontId="51" fillId="0" borderId="1" xfId="0" applyNumberFormat="1" applyFont="1" applyBorder="1" applyAlignment="1">
      <alignment horizontal="center" vertical="center"/>
    </xf>
    <xf numFmtId="0" fontId="53" fillId="0" borderId="38" xfId="0" applyFont="1" applyBorder="1" applyAlignment="1">
      <alignment horizontal="center" vertical="center"/>
    </xf>
    <xf numFmtId="0" fontId="20" fillId="0" borderId="68" xfId="0" applyFont="1" applyBorder="1" applyAlignment="1">
      <alignment horizontal="center" vertical="center"/>
    </xf>
    <xf numFmtId="44" fontId="71" fillId="0" borderId="17" xfId="0" applyNumberFormat="1" applyFont="1" applyBorder="1" applyAlignment="1">
      <alignment horizontal="center" vertical="center"/>
    </xf>
    <xf numFmtId="0" fontId="71" fillId="0" borderId="32" xfId="0" applyFont="1" applyBorder="1" applyAlignment="1">
      <alignment horizontal="center" vertical="center"/>
    </xf>
    <xf numFmtId="0" fontId="71" fillId="0" borderId="40" xfId="0" applyFont="1" applyBorder="1" applyAlignment="1">
      <alignment horizontal="center" vertical="center"/>
    </xf>
    <xf numFmtId="0" fontId="51" fillId="0" borderId="9" xfId="0" applyFont="1" applyBorder="1" applyAlignment="1">
      <alignment horizontal="center" vertical="center"/>
    </xf>
    <xf numFmtId="0" fontId="0" fillId="0" borderId="1" xfId="0" applyBorder="1" applyAlignment="1">
      <alignment horizontal="center" vertical="center"/>
    </xf>
    <xf numFmtId="166" fontId="51" fillId="7" borderId="1" xfId="0" applyNumberFormat="1" applyFont="1" applyFill="1" applyBorder="1" applyAlignment="1" applyProtection="1">
      <alignment horizontal="center" vertical="center"/>
      <protection locked="0"/>
    </xf>
    <xf numFmtId="166" fontId="73" fillId="0" borderId="39" xfId="5" applyNumberFormat="1" applyFont="1" applyBorder="1" applyAlignment="1">
      <alignment horizontal="center" vertical="center"/>
    </xf>
    <xf numFmtId="166" fontId="73" fillId="0" borderId="33" xfId="0" applyNumberFormat="1" applyFont="1" applyBorder="1" applyAlignment="1">
      <alignment horizontal="center" vertical="center"/>
    </xf>
    <xf numFmtId="44" fontId="75" fillId="0" borderId="17" xfId="0" applyNumberFormat="1" applyFont="1" applyBorder="1" applyAlignment="1">
      <alignment horizontal="center" vertical="center"/>
    </xf>
    <xf numFmtId="0" fontId="75" fillId="0" borderId="32" xfId="0" applyFont="1" applyBorder="1" applyAlignment="1">
      <alignment horizontal="center" vertical="center"/>
    </xf>
    <xf numFmtId="0" fontId="75" fillId="0" borderId="40" xfId="0" applyFont="1" applyBorder="1" applyAlignment="1">
      <alignment horizontal="center" vertical="center"/>
    </xf>
    <xf numFmtId="166" fontId="51" fillId="0" borderId="46" xfId="5" applyNumberFormat="1" applyFont="1" applyBorder="1" applyAlignment="1">
      <alignment horizontal="center" vertical="center"/>
    </xf>
    <xf numFmtId="166" fontId="51" fillId="0" borderId="46" xfId="0" applyNumberFormat="1" applyFont="1" applyBorder="1" applyAlignment="1">
      <alignment horizontal="center" vertical="center"/>
    </xf>
    <xf numFmtId="0" fontId="20" fillId="0" borderId="38" xfId="0" applyFont="1" applyBorder="1" applyAlignment="1">
      <alignment horizontal="center" vertical="center"/>
    </xf>
    <xf numFmtId="44" fontId="51" fillId="0" borderId="17" xfId="0" applyNumberFormat="1" applyFont="1" applyBorder="1" applyAlignment="1">
      <alignment horizontal="center" vertical="center"/>
    </xf>
    <xf numFmtId="0" fontId="51" fillId="0" borderId="32" xfId="0" applyFont="1" applyBorder="1" applyAlignment="1">
      <alignment horizontal="center" vertical="center"/>
    </xf>
    <xf numFmtId="0" fontId="51" fillId="0" borderId="40" xfId="0" applyFont="1" applyBorder="1" applyAlignment="1">
      <alignment horizontal="center" vertical="center"/>
    </xf>
    <xf numFmtId="0" fontId="74" fillId="0" borderId="18" xfId="0" applyFont="1" applyBorder="1" applyAlignment="1">
      <alignment horizontal="center" vertical="center"/>
    </xf>
    <xf numFmtId="0" fontId="74" fillId="0" borderId="19" xfId="0" applyFont="1" applyBorder="1" applyAlignment="1">
      <alignment horizontal="center" vertical="center"/>
    </xf>
    <xf numFmtId="0" fontId="74" fillId="0" borderId="3" xfId="0" applyFont="1" applyBorder="1" applyAlignment="1">
      <alignment horizontal="center" vertical="center"/>
    </xf>
    <xf numFmtId="0" fontId="74" fillId="0" borderId="4" xfId="0" applyFont="1" applyBorder="1" applyAlignment="1">
      <alignment horizontal="center" vertical="center"/>
    </xf>
    <xf numFmtId="0" fontId="74" fillId="0" borderId="6" xfId="0" applyFont="1" applyBorder="1" applyAlignment="1">
      <alignment horizontal="center" vertical="center"/>
    </xf>
    <xf numFmtId="0" fontId="74" fillId="0" borderId="7" xfId="0" applyFont="1" applyBorder="1" applyAlignment="1">
      <alignment horizontal="center" vertical="center"/>
    </xf>
    <xf numFmtId="0" fontId="74" fillId="0" borderId="14" xfId="0" applyFont="1" applyBorder="1" applyAlignment="1">
      <alignment horizontal="center" vertical="center"/>
    </xf>
    <xf numFmtId="0" fontId="0" fillId="0" borderId="9" xfId="0" applyBorder="1" applyAlignment="1">
      <alignment horizontal="center" vertical="center"/>
    </xf>
    <xf numFmtId="0" fontId="70" fillId="4" borderId="18" xfId="0" applyFont="1" applyFill="1" applyBorder="1" applyAlignment="1">
      <alignment horizontal="center" vertical="center"/>
    </xf>
    <xf numFmtId="0" fontId="70" fillId="4" borderId="17" xfId="0" applyFont="1" applyFill="1" applyBorder="1" applyAlignment="1">
      <alignment horizontal="center" vertical="center"/>
    </xf>
    <xf numFmtId="0" fontId="70" fillId="4" borderId="19" xfId="0" applyFont="1" applyFill="1" applyBorder="1" applyAlignment="1">
      <alignment horizontal="center" vertical="center"/>
    </xf>
    <xf numFmtId="0" fontId="70" fillId="4" borderId="3" xfId="0" applyFont="1" applyFill="1" applyBorder="1" applyAlignment="1">
      <alignment horizontal="center" vertical="center"/>
    </xf>
    <xf numFmtId="0" fontId="70" fillId="4" borderId="0" xfId="0" applyFont="1" applyFill="1" applyAlignment="1">
      <alignment horizontal="center" vertical="center"/>
    </xf>
    <xf numFmtId="0" fontId="70" fillId="4" borderId="4" xfId="0" applyFont="1" applyFill="1" applyBorder="1" applyAlignment="1">
      <alignment horizontal="center" vertical="center"/>
    </xf>
    <xf numFmtId="0" fontId="70" fillId="4" borderId="6" xfId="0" applyFont="1" applyFill="1" applyBorder="1" applyAlignment="1">
      <alignment horizontal="center" vertical="center"/>
    </xf>
    <xf numFmtId="0" fontId="70" fillId="4" borderId="5" xfId="0" applyFont="1" applyFill="1" applyBorder="1" applyAlignment="1">
      <alignment horizontal="center" vertical="center"/>
    </xf>
    <xf numFmtId="0" fontId="70" fillId="4" borderId="7" xfId="0" applyFont="1" applyFill="1" applyBorder="1" applyAlignment="1">
      <alignment horizontal="center" vertical="center"/>
    </xf>
    <xf numFmtId="0" fontId="71" fillId="0" borderId="3" xfId="0" applyFont="1" applyBorder="1" applyAlignment="1">
      <alignment horizontal="center" vertical="center"/>
    </xf>
    <xf numFmtId="0" fontId="71" fillId="0" borderId="0" xfId="0" applyFont="1" applyAlignment="1">
      <alignment horizontal="center" vertical="center"/>
    </xf>
    <xf numFmtId="0" fontId="53" fillId="4" borderId="35" xfId="0" applyFont="1" applyFill="1" applyBorder="1" applyAlignment="1">
      <alignment horizontal="left" vertical="center"/>
    </xf>
    <xf numFmtId="0" fontId="53" fillId="4" borderId="36" xfId="0" applyFont="1" applyFill="1" applyBorder="1" applyAlignment="1">
      <alignment horizontal="left" vertical="center"/>
    </xf>
    <xf numFmtId="0" fontId="53" fillId="4" borderId="37" xfId="0" applyFont="1" applyFill="1" applyBorder="1" applyAlignment="1">
      <alignment horizontal="left" vertical="center"/>
    </xf>
    <xf numFmtId="0" fontId="56" fillId="0" borderId="18"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19" xfId="0" applyFont="1" applyBorder="1" applyAlignment="1" applyProtection="1">
      <alignment horizontal="left" vertical="top" wrapText="1"/>
      <protection locked="0"/>
    </xf>
    <xf numFmtId="0" fontId="56" fillId="0" borderId="3" xfId="0" applyFont="1" applyBorder="1" applyAlignment="1" applyProtection="1">
      <alignment horizontal="left" vertical="top" wrapText="1"/>
      <protection locked="0"/>
    </xf>
    <xf numFmtId="0" fontId="56" fillId="0" borderId="0" xfId="0" applyFont="1" applyAlignment="1" applyProtection="1">
      <alignment horizontal="left" vertical="top" wrapText="1"/>
      <protection locked="0"/>
    </xf>
    <xf numFmtId="0" fontId="56" fillId="0" borderId="4" xfId="0" applyFont="1" applyBorder="1" applyAlignment="1" applyProtection="1">
      <alignment horizontal="left" vertical="top" wrapText="1"/>
      <protection locked="0"/>
    </xf>
    <xf numFmtId="0" fontId="56" fillId="0" borderId="6" xfId="0" applyFont="1" applyBorder="1" applyAlignment="1" applyProtection="1">
      <alignment horizontal="left" vertical="top" wrapText="1"/>
      <protection locked="0"/>
    </xf>
    <xf numFmtId="0" fontId="56" fillId="0" borderId="5" xfId="0" applyFont="1" applyBorder="1" applyAlignment="1" applyProtection="1">
      <alignment horizontal="left" vertical="top" wrapText="1"/>
      <protection locked="0"/>
    </xf>
    <xf numFmtId="0" fontId="56" fillId="0" borderId="7" xfId="0" applyFont="1" applyBorder="1" applyAlignment="1" applyProtection="1">
      <alignment horizontal="left" vertical="top" wrapText="1"/>
      <protection locked="0"/>
    </xf>
    <xf numFmtId="0" fontId="74" fillId="0" borderId="55" xfId="0" applyFont="1" applyBorder="1" applyAlignment="1">
      <alignment horizontal="center" vertical="center"/>
    </xf>
    <xf numFmtId="0" fontId="74" fillId="0" borderId="41" xfId="0" applyFont="1" applyBorder="1" applyAlignment="1">
      <alignment horizontal="center" vertical="center"/>
    </xf>
    <xf numFmtId="166" fontId="51" fillId="7" borderId="46" xfId="5" applyNumberFormat="1" applyFont="1" applyFill="1" applyBorder="1" applyAlignment="1">
      <alignment horizontal="center" vertical="center"/>
    </xf>
    <xf numFmtId="166" fontId="51" fillId="7" borderId="46" xfId="0" applyNumberFormat="1" applyFont="1" applyFill="1" applyBorder="1" applyAlignment="1">
      <alignment horizontal="center" vertical="center"/>
    </xf>
    <xf numFmtId="166" fontId="75" fillId="0" borderId="39" xfId="5" applyNumberFormat="1" applyFont="1" applyBorder="1" applyAlignment="1">
      <alignment horizontal="center" vertical="center"/>
    </xf>
    <xf numFmtId="166" fontId="75" fillId="0" borderId="33" xfId="0" applyNumberFormat="1" applyFont="1" applyBorder="1" applyAlignment="1">
      <alignment horizontal="center" vertical="center"/>
    </xf>
    <xf numFmtId="0" fontId="2" fillId="4" borderId="18"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4"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10" fillId="0" borderId="0" xfId="0" applyFont="1" applyAlignment="1">
      <alignment horizontal="left" vertical="center"/>
    </xf>
    <xf numFmtId="0" fontId="16" fillId="0" borderId="20"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21" xfId="0" applyFont="1" applyBorder="1" applyAlignment="1" applyProtection="1">
      <alignment horizontal="left" vertical="center"/>
      <protection locked="0"/>
    </xf>
    <xf numFmtId="10" fontId="8" fillId="0" borderId="20" xfId="0" applyNumberFormat="1" applyFont="1" applyBorder="1" applyAlignment="1" applyProtection="1">
      <alignment horizontal="center"/>
      <protection locked="0"/>
    </xf>
    <xf numFmtId="10" fontId="8" fillId="0" borderId="16" xfId="0" applyNumberFormat="1" applyFont="1" applyBorder="1" applyAlignment="1" applyProtection="1">
      <alignment horizontal="center"/>
      <protection locked="0"/>
    </xf>
    <xf numFmtId="0" fontId="8" fillId="0" borderId="2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0" xfId="0" applyFont="1" applyAlignment="1">
      <alignment horizontal="center"/>
    </xf>
    <xf numFmtId="0" fontId="22" fillId="0" borderId="0" xfId="0" applyFont="1" applyAlignment="1">
      <alignment horizontal="center" vertical="center"/>
    </xf>
    <xf numFmtId="0" fontId="34" fillId="0" borderId="16" xfId="0" applyFont="1" applyBorder="1" applyAlignment="1">
      <alignment horizontal="center" vertical="center"/>
    </xf>
    <xf numFmtId="0" fontId="34" fillId="0" borderId="8"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4" borderId="35" xfId="0" applyFont="1" applyFill="1" applyBorder="1" applyAlignment="1">
      <alignment horizontal="left" vertical="center"/>
    </xf>
    <xf numFmtId="0" fontId="20" fillId="4" borderId="36" xfId="0" applyFont="1" applyFill="1" applyBorder="1" applyAlignment="1">
      <alignment horizontal="left" vertical="center"/>
    </xf>
    <xf numFmtId="0" fontId="20" fillId="4" borderId="37" xfId="0" applyFont="1" applyFill="1" applyBorder="1" applyAlignment="1">
      <alignment horizontal="left" vertical="center"/>
    </xf>
    <xf numFmtId="0" fontId="35" fillId="0" borderId="18" xfId="0" applyFont="1" applyBorder="1" applyAlignment="1" applyProtection="1">
      <alignment horizontal="left" vertical="top" wrapText="1"/>
      <protection locked="0"/>
    </xf>
    <xf numFmtId="0" fontId="35" fillId="0" borderId="17" xfId="0" applyFont="1" applyBorder="1" applyAlignment="1" applyProtection="1">
      <alignment horizontal="left" vertical="top" wrapText="1"/>
      <protection locked="0"/>
    </xf>
    <xf numFmtId="0" fontId="35" fillId="0" borderId="19" xfId="0" applyFont="1" applyBorder="1" applyAlignment="1" applyProtection="1">
      <alignment horizontal="left" vertical="top" wrapText="1"/>
      <protection locked="0"/>
    </xf>
    <xf numFmtId="0" fontId="35" fillId="0" borderId="3" xfId="0" applyFont="1" applyBorder="1" applyAlignment="1" applyProtection="1">
      <alignment horizontal="left" vertical="top" wrapText="1"/>
      <protection locked="0"/>
    </xf>
    <xf numFmtId="0" fontId="35" fillId="0" borderId="0"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5"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20" fillId="4" borderId="18" xfId="0" applyFont="1" applyFill="1" applyBorder="1" applyAlignment="1">
      <alignment horizontal="left" vertical="center"/>
    </xf>
    <xf numFmtId="0" fontId="20" fillId="4" borderId="17" xfId="0" applyFont="1" applyFill="1" applyBorder="1" applyAlignment="1">
      <alignment horizontal="left" vertical="center"/>
    </xf>
    <xf numFmtId="0" fontId="20" fillId="4" borderId="19" xfId="0" applyFont="1" applyFill="1" applyBorder="1" applyAlignment="1">
      <alignment horizontal="left" vertical="center"/>
    </xf>
    <xf numFmtId="0" fontId="0" fillId="0" borderId="18"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8" fillId="0" borderId="14" xfId="0" applyFont="1" applyBorder="1" applyAlignment="1">
      <alignment horizontal="left" vertical="center"/>
    </xf>
    <xf numFmtId="0" fontId="4" fillId="0" borderId="0" xfId="0" applyFont="1" applyAlignment="1">
      <alignment horizontal="center" vertical="center"/>
    </xf>
    <xf numFmtId="0" fontId="20" fillId="0" borderId="0" xfId="0" applyFont="1" applyAlignment="1">
      <alignment horizontal="right" vertical="center"/>
    </xf>
    <xf numFmtId="0" fontId="10" fillId="0" borderId="14" xfId="0" applyFont="1" applyBorder="1" applyAlignment="1">
      <alignment horizontal="left" vertical="center"/>
    </xf>
    <xf numFmtId="0" fontId="0" fillId="0" borderId="0" xfId="0" applyAlignment="1">
      <alignment horizontal="left" vertical="center"/>
    </xf>
    <xf numFmtId="0" fontId="20" fillId="4" borderId="62" xfId="0" applyFont="1" applyFill="1" applyBorder="1" applyAlignment="1">
      <alignment horizontal="left" vertical="center"/>
    </xf>
    <xf numFmtId="0" fontId="20" fillId="4" borderId="69" xfId="0" applyFont="1" applyFill="1" applyBorder="1" applyAlignment="1">
      <alignment horizontal="left" vertical="center"/>
    </xf>
    <xf numFmtId="0" fontId="0" fillId="0" borderId="5" xfId="0" applyBorder="1" applyAlignment="1">
      <alignment horizontal="left" vertical="center"/>
    </xf>
    <xf numFmtId="0" fontId="0" fillId="3" borderId="9" xfId="0" applyFill="1" applyBorder="1" applyAlignment="1">
      <alignment horizontal="left" vertical="center"/>
    </xf>
    <xf numFmtId="0" fontId="0" fillId="3" borderId="49" xfId="0" applyFill="1" applyBorder="1" applyAlignment="1">
      <alignment horizontal="left" vertical="center"/>
    </xf>
    <xf numFmtId="0" fontId="0" fillId="3" borderId="1" xfId="0" applyFill="1" applyBorder="1" applyAlignment="1">
      <alignment horizontal="left" vertical="center"/>
    </xf>
    <xf numFmtId="0" fontId="0" fillId="3" borderId="51" xfId="0" applyFill="1" applyBorder="1" applyAlignment="1">
      <alignment horizontal="lef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0" fillId="0" borderId="0" xfId="0" applyAlignment="1">
      <alignment horizontal="center" vertical="center" wrapText="1"/>
    </xf>
    <xf numFmtId="0" fontId="16" fillId="0" borderId="20" xfId="0" applyFont="1" applyBorder="1" applyAlignment="1" applyProtection="1">
      <alignment horizontal="center" vertical="center"/>
      <protection locked="0"/>
    </xf>
    <xf numFmtId="0" fontId="16" fillId="0" borderId="16"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27" fillId="0" borderId="5" xfId="0" applyFont="1" applyBorder="1" applyAlignment="1">
      <alignment horizontal="right"/>
    </xf>
    <xf numFmtId="0" fontId="0" fillId="0" borderId="18" xfId="0" applyBorder="1" applyAlignment="1" applyProtection="1">
      <alignment horizontal="left" vertical="top" wrapText="1"/>
    </xf>
    <xf numFmtId="0" fontId="0" fillId="0" borderId="17" xfId="0" applyBorder="1" applyAlignment="1" applyProtection="1">
      <alignment horizontal="left" vertical="top" wrapText="1"/>
    </xf>
    <xf numFmtId="0" fontId="0" fillId="0" borderId="19"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pplyProtection="1">
      <alignment horizontal="left" vertical="top" wrapText="1"/>
    </xf>
    <xf numFmtId="0" fontId="0" fillId="0" borderId="4" xfId="0" applyBorder="1" applyAlignment="1" applyProtection="1">
      <alignment horizontal="left" vertical="top" wrapText="1"/>
    </xf>
    <xf numFmtId="0" fontId="27" fillId="0" borderId="5" xfId="0" applyFont="1" applyBorder="1" applyAlignment="1" applyProtection="1">
      <alignment horizontal="right"/>
    </xf>
    <xf numFmtId="0" fontId="12" fillId="4" borderId="18"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12" fillId="4" borderId="19"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Alignment="1" applyProtection="1">
      <alignment horizontal="center" vertical="center" wrapText="1"/>
    </xf>
    <xf numFmtId="0" fontId="12" fillId="4" borderId="4" xfId="0"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xf>
    <xf numFmtId="0" fontId="3" fillId="0" borderId="0" xfId="0" applyFont="1" applyAlignment="1" applyProtection="1">
      <alignment horizontal="center" vertical="center"/>
    </xf>
    <xf numFmtId="44" fontId="5" fillId="0" borderId="20" xfId="2" applyFont="1" applyBorder="1" applyAlignment="1" applyProtection="1">
      <alignment horizontal="center" vertical="center"/>
      <protection locked="0"/>
    </xf>
    <xf numFmtId="44" fontId="5" fillId="0" borderId="16" xfId="2" applyFont="1" applyBorder="1" applyAlignment="1" applyProtection="1">
      <alignment horizontal="center" vertical="center"/>
      <protection locked="0"/>
    </xf>
    <xf numFmtId="44" fontId="5" fillId="0" borderId="21" xfId="2" applyFont="1" applyBorder="1" applyAlignment="1" applyProtection="1">
      <alignment horizontal="center" vertical="center"/>
      <protection locked="0"/>
    </xf>
    <xf numFmtId="0" fontId="12" fillId="0" borderId="3"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4" xfId="0" applyFont="1" applyBorder="1" applyAlignment="1" applyProtection="1">
      <alignment horizontal="center" vertical="center"/>
    </xf>
    <xf numFmtId="0" fontId="8" fillId="0" borderId="3" xfId="0" applyFont="1" applyBorder="1" applyAlignment="1" applyProtection="1">
      <alignment horizontal="left" vertical="center"/>
    </xf>
    <xf numFmtId="0" fontId="8" fillId="0" borderId="0" xfId="0" applyFont="1" applyAlignment="1" applyProtection="1">
      <alignment horizontal="left" vertical="center"/>
    </xf>
    <xf numFmtId="0" fontId="11" fillId="0" borderId="3" xfId="0" applyFont="1" applyBorder="1" applyAlignment="1" applyProtection="1">
      <alignment horizontal="left" vertical="center"/>
    </xf>
    <xf numFmtId="0" fontId="11" fillId="0" borderId="0" xfId="0" applyFont="1" applyAlignment="1" applyProtection="1">
      <alignment horizontal="left" vertical="center"/>
    </xf>
    <xf numFmtId="0" fontId="0" fillId="0" borderId="6" xfId="0" applyBorder="1" applyAlignment="1" applyProtection="1">
      <alignment horizontal="left" vertical="center"/>
    </xf>
    <xf numFmtId="0" fontId="0" fillId="0" borderId="5" xfId="0" applyBorder="1" applyAlignment="1" applyProtection="1">
      <alignment horizontal="left" vertical="center"/>
    </xf>
    <xf numFmtId="0" fontId="0" fillId="0" borderId="7" xfId="0" applyBorder="1" applyAlignment="1" applyProtection="1">
      <alignment horizontal="left" vertical="center"/>
    </xf>
    <xf numFmtId="0" fontId="13" fillId="0" borderId="0" xfId="0" applyFont="1" applyAlignment="1" applyProtection="1">
      <alignment horizontal="left" vertical="center"/>
    </xf>
    <xf numFmtId="0" fontId="20" fillId="4" borderId="18" xfId="0" applyFont="1" applyFill="1" applyBorder="1" applyAlignment="1" applyProtection="1">
      <alignment horizontal="left" vertical="center" wrapText="1"/>
    </xf>
    <xf numFmtId="0" fontId="20" fillId="4" borderId="17" xfId="0" applyFont="1" applyFill="1" applyBorder="1" applyAlignment="1" applyProtection="1">
      <alignment horizontal="left" vertical="center" wrapText="1"/>
    </xf>
    <xf numFmtId="0" fontId="20" fillId="4" borderId="19" xfId="0" applyFont="1" applyFill="1" applyBorder="1" applyAlignment="1" applyProtection="1">
      <alignment horizontal="left" vertical="center" wrapText="1"/>
    </xf>
    <xf numFmtId="0" fontId="0" fillId="2" borderId="18"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0" borderId="3" xfId="0" applyBorder="1" applyAlignment="1">
      <alignment horizontal="center" vertical="center"/>
    </xf>
    <xf numFmtId="0" fontId="20" fillId="0" borderId="14"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8" fillId="0" borderId="4" xfId="0" applyFont="1" applyBorder="1" applyAlignment="1">
      <alignment horizontal="left" vertical="center"/>
    </xf>
    <xf numFmtId="0" fontId="10" fillId="0" borderId="4" xfId="0" applyFont="1" applyBorder="1" applyAlignment="1">
      <alignment horizontal="left" vertical="center"/>
    </xf>
    <xf numFmtId="0" fontId="0" fillId="0" borderId="5" xfId="0" applyFont="1" applyBorder="1" applyAlignment="1">
      <alignment horizontal="right" vertical="center"/>
    </xf>
    <xf numFmtId="0" fontId="4" fillId="0" borderId="3" xfId="0" applyFont="1" applyBorder="1" applyAlignment="1">
      <alignment horizontal="center" vertical="center"/>
    </xf>
    <xf numFmtId="0" fontId="19" fillId="0" borderId="20"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8" fillId="0" borderId="3" xfId="0" applyFont="1" applyBorder="1" applyAlignment="1">
      <alignment vertical="center"/>
    </xf>
    <xf numFmtId="0" fontId="8" fillId="0" borderId="0" xfId="0" applyFont="1" applyBorder="1" applyAlignment="1">
      <alignment vertical="center"/>
    </xf>
    <xf numFmtId="0" fontId="8" fillId="0" borderId="14" xfId="0" applyFont="1" applyBorder="1" applyAlignment="1">
      <alignment vertical="center"/>
    </xf>
    <xf numFmtId="0" fontId="4" fillId="0" borderId="0" xfId="0" applyFont="1" applyBorder="1" applyAlignment="1">
      <alignment horizontal="center" vertical="center"/>
    </xf>
    <xf numFmtId="0" fontId="8" fillId="0" borderId="3" xfId="0" quotePrefix="1" applyFont="1" applyFill="1" applyBorder="1" applyAlignment="1">
      <alignment horizontal="left" vertical="center"/>
    </xf>
    <xf numFmtId="0" fontId="8" fillId="0" borderId="0" xfId="0" quotePrefix="1" applyFont="1" applyFill="1" applyBorder="1" applyAlignment="1">
      <alignment horizontal="left" vertical="center"/>
    </xf>
    <xf numFmtId="0" fontId="0" fillId="0" borderId="3" xfId="0" applyFont="1" applyFill="1" applyBorder="1" applyAlignment="1">
      <alignment horizontal="left" vertical="center"/>
    </xf>
    <xf numFmtId="0" fontId="0" fillId="0" borderId="0" xfId="0" applyFont="1" applyFill="1" applyBorder="1" applyAlignment="1">
      <alignment horizontal="left" vertical="center"/>
    </xf>
    <xf numFmtId="0" fontId="26" fillId="0" borderId="0" xfId="0" applyFont="1" applyFill="1" applyBorder="1" applyAlignment="1">
      <alignment horizontal="left" vertical="top" wrapText="1"/>
    </xf>
    <xf numFmtId="0" fontId="4" fillId="0" borderId="3" xfId="0" quotePrefix="1" applyFont="1" applyBorder="1" applyAlignment="1">
      <alignment horizontal="center" vertical="center"/>
    </xf>
    <xf numFmtId="0" fontId="4" fillId="0" borderId="0" xfId="0" quotePrefix="1" applyFont="1" applyBorder="1" applyAlignment="1">
      <alignment horizontal="center" vertical="center"/>
    </xf>
    <xf numFmtId="0" fontId="61" fillId="0" borderId="3" xfId="0" applyFont="1" applyFill="1" applyBorder="1" applyAlignment="1">
      <alignment horizontal="center" vertical="center"/>
    </xf>
    <xf numFmtId="0" fontId="62" fillId="0" borderId="0" xfId="0" applyFont="1" applyFill="1" applyBorder="1" applyAlignment="1">
      <alignment horizontal="center" vertical="center"/>
    </xf>
    <xf numFmtId="0" fontId="22" fillId="0" borderId="0" xfId="0" applyFont="1" applyBorder="1" applyAlignment="1">
      <alignment horizontal="center" vertical="center" wrapText="1"/>
    </xf>
    <xf numFmtId="0" fontId="8" fillId="0" borderId="0" xfId="0" quotePrefix="1" applyFont="1" applyFill="1" applyAlignment="1">
      <alignment horizontal="left" vertical="center"/>
    </xf>
    <xf numFmtId="0" fontId="28" fillId="0" borderId="0" xfId="0" applyFont="1" applyBorder="1" applyAlignment="1" applyProtection="1">
      <alignment horizontal="left" vertical="top" wrapText="1"/>
      <protection locked="0"/>
    </xf>
    <xf numFmtId="0" fontId="4" fillId="0" borderId="3" xfId="0" quotePrefix="1" applyFont="1" applyFill="1" applyBorder="1" applyAlignment="1">
      <alignment horizontal="center" vertical="center"/>
    </xf>
    <xf numFmtId="0" fontId="4" fillId="0" borderId="0" xfId="0" quotePrefix="1" applyFont="1" applyFill="1" applyAlignment="1">
      <alignment horizontal="center" vertical="center"/>
    </xf>
    <xf numFmtId="0" fontId="8" fillId="0" borderId="0" xfId="0" applyFont="1" applyAlignment="1">
      <alignment vertical="center"/>
    </xf>
    <xf numFmtId="0" fontId="4" fillId="0" borderId="3" xfId="0" applyFont="1" applyFill="1" applyBorder="1" applyAlignment="1">
      <alignment horizontal="center" vertical="center"/>
    </xf>
    <xf numFmtId="0" fontId="4" fillId="0" borderId="0" xfId="0" applyFont="1" applyFill="1" applyAlignment="1">
      <alignment horizontal="center" vertical="center"/>
    </xf>
    <xf numFmtId="0" fontId="22" fillId="0" borderId="0" xfId="0" applyFont="1" applyFill="1" applyAlignment="1">
      <alignment horizontal="center" vertical="center" wrapText="1"/>
    </xf>
    <xf numFmtId="0" fontId="62" fillId="0" borderId="0" xfId="0" applyFont="1" applyFill="1" applyAlignment="1">
      <alignment horizontal="center" vertical="center"/>
    </xf>
    <xf numFmtId="44" fontId="0" fillId="0" borderId="20" xfId="0" applyNumberFormat="1" applyBorder="1" applyAlignment="1" applyProtection="1">
      <alignment horizontal="center" vertical="center"/>
      <protection locked="0"/>
    </xf>
    <xf numFmtId="44" fontId="0" fillId="0" borderId="21" xfId="0" applyNumberFormat="1" applyBorder="1" applyAlignment="1" applyProtection="1">
      <alignment horizontal="center" vertical="center"/>
      <protection locked="0"/>
    </xf>
    <xf numFmtId="0" fontId="26" fillId="0" borderId="0" xfId="0" applyFont="1" applyAlignment="1">
      <alignment horizontal="left" vertical="center"/>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 xfId="0" applyFill="1" applyBorder="1" applyAlignment="1">
      <alignment horizontal="left" vertical="top" wrapText="1"/>
    </xf>
    <xf numFmtId="0" fontId="0" fillId="0" borderId="0" xfId="0" applyFill="1" applyBorder="1" applyAlignment="1">
      <alignment horizontal="left" vertical="top" wrapText="1"/>
    </xf>
    <xf numFmtId="0" fontId="19" fillId="0" borderId="3"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44" fontId="0" fillId="7" borderId="35" xfId="0" applyNumberFormat="1" applyFill="1" applyBorder="1" applyAlignment="1" applyProtection="1">
      <alignment horizontal="center" vertical="center"/>
      <protection hidden="1"/>
    </xf>
    <xf numFmtId="44" fontId="0" fillId="7" borderId="37" xfId="0" applyNumberFormat="1" applyFill="1" applyBorder="1" applyAlignment="1" applyProtection="1">
      <alignment horizontal="center" vertical="center"/>
      <protection hidden="1"/>
    </xf>
    <xf numFmtId="0" fontId="29" fillId="0" borderId="0" xfId="0" applyFont="1" applyAlignment="1">
      <alignment horizontal="center" vertical="center"/>
    </xf>
    <xf numFmtId="0" fontId="19" fillId="0" borderId="20"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0" fillId="0" borderId="0" xfId="0" applyAlignment="1">
      <alignment horizontal="right" vertical="center"/>
    </xf>
    <xf numFmtId="0" fontId="50" fillId="0" borderId="0" xfId="0" applyFont="1" applyAlignment="1">
      <alignment horizontal="center" vertical="center"/>
    </xf>
    <xf numFmtId="0" fontId="36" fillId="0" borderId="0" xfId="0" applyFont="1" applyAlignment="1">
      <alignment horizontal="center" vertical="center"/>
    </xf>
    <xf numFmtId="0" fontId="51" fillId="4" borderId="0" xfId="0" applyFont="1" applyFill="1" applyAlignment="1">
      <alignment horizontal="center" vertical="center" wrapText="1"/>
    </xf>
    <xf numFmtId="0" fontId="53" fillId="4" borderId="0" xfId="0" applyFont="1" applyFill="1" applyAlignment="1">
      <alignment horizontal="center" vertical="center" wrapText="1"/>
    </xf>
    <xf numFmtId="0" fontId="35" fillId="0" borderId="0" xfId="0" applyFont="1" applyAlignment="1">
      <alignment horizontal="left" vertical="center"/>
    </xf>
    <xf numFmtId="0" fontId="15" fillId="0" borderId="3" xfId="0" applyFont="1" applyBorder="1" applyAlignment="1">
      <alignment horizontal="left" vertical="center"/>
    </xf>
    <xf numFmtId="0" fontId="15" fillId="0" borderId="0" xfId="0" applyFont="1" applyAlignment="1">
      <alignment horizontal="left" vertical="center"/>
    </xf>
    <xf numFmtId="0" fontId="0" fillId="0" borderId="14" xfId="0" applyBorder="1" applyAlignment="1">
      <alignment horizontal="left" vertical="center"/>
    </xf>
    <xf numFmtId="0" fontId="57" fillId="0" borderId="3" xfId="0" applyFont="1" applyBorder="1" applyAlignment="1">
      <alignment horizontal="left" vertical="center"/>
    </xf>
    <xf numFmtId="0" fontId="57" fillId="0" borderId="0" xfId="0" applyFont="1" applyAlignment="1">
      <alignment horizontal="left" vertical="center"/>
    </xf>
    <xf numFmtId="0" fontId="10" fillId="0" borderId="3" xfId="0" applyFont="1" applyBorder="1" applyAlignment="1">
      <alignment horizontal="left" vertical="center"/>
    </xf>
    <xf numFmtId="0" fontId="19" fillId="0" borderId="20"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0" fillId="0" borderId="3" xfId="0" applyFill="1" applyBorder="1" applyAlignment="1">
      <alignment horizontal="left" vertical="center"/>
    </xf>
    <xf numFmtId="0" fontId="0" fillId="0" borderId="0" xfId="0" applyFill="1" applyAlignment="1">
      <alignment horizontal="left" vertical="center"/>
    </xf>
    <xf numFmtId="0" fontId="0" fillId="0" borderId="14" xfId="0" applyFill="1" applyBorder="1" applyAlignment="1">
      <alignment horizontal="left"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4" xfId="0" applyFont="1" applyBorder="1" applyAlignment="1">
      <alignment horizontal="center" vertical="center" wrapText="1"/>
    </xf>
    <xf numFmtId="0" fontId="26" fillId="0" borderId="0" xfId="0" applyFont="1" applyAlignment="1">
      <alignment horizontal="right" vertical="center"/>
    </xf>
    <xf numFmtId="0" fontId="26" fillId="0" borderId="14" xfId="0" applyFont="1" applyBorder="1" applyAlignment="1">
      <alignment horizontal="right"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4" xfId="0" applyFont="1" applyBorder="1" applyAlignment="1">
      <alignment horizontal="center" vertical="center"/>
    </xf>
    <xf numFmtId="0" fontId="26" fillId="0" borderId="14" xfId="0" applyFont="1" applyBorder="1" applyAlignment="1">
      <alignment horizontal="center" vertical="center"/>
    </xf>
    <xf numFmtId="4" fontId="0" fillId="7" borderId="35" xfId="0" applyNumberFormat="1" applyFill="1" applyBorder="1" applyAlignment="1" applyProtection="1">
      <alignment horizontal="center" vertical="center"/>
      <protection hidden="1"/>
    </xf>
    <xf numFmtId="4" fontId="0" fillId="7" borderId="37" xfId="0" applyNumberFormat="1" applyFill="1" applyBorder="1" applyAlignment="1" applyProtection="1">
      <alignment horizontal="center" vertical="center"/>
      <protection hidden="1"/>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44" fontId="0" fillId="0" borderId="24" xfId="0" applyNumberFormat="1" applyBorder="1" applyAlignment="1" applyProtection="1">
      <alignment horizontal="center" vertical="center"/>
      <protection locked="0"/>
    </xf>
    <xf numFmtId="3" fontId="0" fillId="7" borderId="35" xfId="0" applyNumberFormat="1" applyFill="1" applyBorder="1" applyAlignment="1" applyProtection="1">
      <alignment horizontal="center" vertical="center"/>
      <protection hidden="1"/>
    </xf>
    <xf numFmtId="3" fontId="0" fillId="7" borderId="37" xfId="0" applyNumberFormat="1" applyFill="1" applyBorder="1" applyAlignment="1" applyProtection="1">
      <alignment horizontal="center" vertical="center"/>
      <protection hidden="1"/>
    </xf>
    <xf numFmtId="4" fontId="0" fillId="7" borderId="35" xfId="0" applyNumberFormat="1" applyFill="1" applyBorder="1" applyAlignment="1">
      <alignment horizontal="center" vertical="center"/>
    </xf>
    <xf numFmtId="4" fontId="0" fillId="7" borderId="37" xfId="0" applyNumberFormat="1" applyFill="1" applyBorder="1" applyAlignment="1">
      <alignment horizontal="center" vertical="center"/>
    </xf>
    <xf numFmtId="0" fontId="20" fillId="0" borderId="0"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50" fillId="0" borderId="0" xfId="0" applyFont="1" applyAlignment="1">
      <alignment horizontal="center" vertical="center" wrapText="1"/>
    </xf>
    <xf numFmtId="0" fontId="58" fillId="0" borderId="3" xfId="0" applyFont="1" applyBorder="1" applyAlignment="1">
      <alignment horizontal="left" vertical="center"/>
    </xf>
    <xf numFmtId="0" fontId="58" fillId="0" borderId="0" xfId="0" applyFont="1" applyBorder="1" applyAlignment="1">
      <alignment horizontal="left" vertical="center"/>
    </xf>
    <xf numFmtId="0" fontId="0" fillId="0" borderId="0" xfId="0" applyBorder="1" applyAlignment="1">
      <alignment horizontal="left" vertical="center"/>
    </xf>
    <xf numFmtId="0" fontId="64" fillId="0" borderId="3" xfId="0" applyFont="1" applyBorder="1" applyAlignment="1">
      <alignment horizontal="left" vertical="center"/>
    </xf>
    <xf numFmtId="0" fontId="64" fillId="0" borderId="0" xfId="0" applyFont="1" applyBorder="1" applyAlignment="1">
      <alignment horizontal="left"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0" fontId="19" fillId="0" borderId="24" xfId="0" applyFont="1" applyBorder="1" applyAlignment="1" applyProtection="1">
      <alignment horizontal="center" vertical="center"/>
      <protection locked="0"/>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left" vertical="center" wrapText="1"/>
    </xf>
    <xf numFmtId="0" fontId="20" fillId="0" borderId="0" xfId="0" applyFont="1" applyBorder="1" applyAlignment="1">
      <alignment horizontal="left" vertical="center"/>
    </xf>
    <xf numFmtId="0" fontId="20" fillId="0" borderId="0" xfId="0" applyFont="1" applyBorder="1" applyAlignment="1">
      <alignment horizontal="center"/>
    </xf>
    <xf numFmtId="0" fontId="64" fillId="0" borderId="4" xfId="0" applyFont="1" applyBorder="1" applyAlignment="1">
      <alignment horizontal="left" vertical="center"/>
    </xf>
    <xf numFmtId="0" fontId="64" fillId="0" borderId="3" xfId="0" applyFont="1" applyBorder="1" applyAlignment="1" applyProtection="1">
      <alignment horizontal="left" vertical="center"/>
    </xf>
    <xf numFmtId="0" fontId="64" fillId="0" borderId="0" xfId="0" applyFont="1" applyBorder="1" applyAlignment="1" applyProtection="1">
      <alignment horizontal="left" vertical="center"/>
    </xf>
    <xf numFmtId="0" fontId="64" fillId="0" borderId="4" xfId="0" applyFont="1" applyBorder="1" applyAlignment="1" applyProtection="1">
      <alignment horizontal="left" vertical="center"/>
    </xf>
    <xf numFmtId="0" fontId="58" fillId="0" borderId="0" xfId="0" applyFont="1" applyAlignment="1">
      <alignment horizontal="left" vertical="center"/>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3" fillId="0" borderId="3" xfId="0" applyFont="1" applyBorder="1" applyAlignment="1">
      <alignment horizontal="left" vertical="center"/>
    </xf>
    <xf numFmtId="0" fontId="13" fillId="0" borderId="0" xfId="0" applyFont="1" applyAlignment="1">
      <alignment horizontal="left" vertical="center"/>
    </xf>
    <xf numFmtId="0" fontId="13" fillId="0" borderId="14" xfId="0" applyFont="1" applyBorder="1" applyAlignment="1">
      <alignment horizontal="left" vertical="center"/>
    </xf>
    <xf numFmtId="0" fontId="10" fillId="0" borderId="18" xfId="0" applyFont="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20" fillId="0" borderId="0" xfId="0" applyFont="1" applyAlignment="1">
      <alignment vertical="center"/>
    </xf>
    <xf numFmtId="0" fontId="20" fillId="0" borderId="0" xfId="0" applyFont="1" applyAlignment="1">
      <alignment horizontal="center"/>
    </xf>
    <xf numFmtId="0" fontId="20" fillId="0" borderId="4" xfId="0" applyFont="1" applyBorder="1" applyAlignment="1">
      <alignment horizontal="center"/>
    </xf>
    <xf numFmtId="0" fontId="10" fillId="0" borderId="14" xfId="0" applyFont="1" applyBorder="1" applyAlignment="1">
      <alignment horizontal="right" vertical="center"/>
    </xf>
    <xf numFmtId="0" fontId="19" fillId="0" borderId="18"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20" fillId="0" borderId="4" xfId="0" applyFont="1" applyBorder="1" applyAlignment="1">
      <alignment horizontal="right" vertical="center"/>
    </xf>
    <xf numFmtId="0" fontId="20" fillId="0" borderId="0" xfId="0" applyFont="1" applyAlignment="1">
      <alignment horizontal="right" vertical="center" wrapText="1"/>
    </xf>
    <xf numFmtId="0" fontId="20" fillId="0" borderId="4" xfId="0" applyFont="1" applyBorder="1" applyAlignment="1">
      <alignment horizontal="right" vertical="center" wrapText="1"/>
    </xf>
    <xf numFmtId="0" fontId="20" fillId="0" borderId="0" xfId="0" applyFont="1" applyBorder="1" applyAlignment="1">
      <alignment horizontal="center" vertical="center"/>
    </xf>
    <xf numFmtId="0" fontId="40" fillId="0" borderId="0" xfId="0" applyFont="1" applyFill="1" applyBorder="1" applyAlignment="1" applyProtection="1">
      <alignment horizontal="left" vertical="top" wrapText="1"/>
    </xf>
    <xf numFmtId="0" fontId="40" fillId="0" borderId="5" xfId="0" applyFont="1" applyFill="1" applyBorder="1" applyAlignment="1" applyProtection="1">
      <alignment horizontal="left" vertical="top" wrapText="1"/>
    </xf>
    <xf numFmtId="0" fontId="20" fillId="0" borderId="3" xfId="0" applyFont="1" applyBorder="1" applyAlignment="1">
      <alignment horizontal="right" vertical="center"/>
    </xf>
    <xf numFmtId="0" fontId="28" fillId="0" borderId="3" xfId="0" applyFont="1" applyBorder="1" applyAlignment="1">
      <alignment horizontal="center" vertical="center"/>
    </xf>
    <xf numFmtId="0" fontId="20" fillId="0" borderId="14" xfId="0" applyFont="1" applyBorder="1" applyAlignment="1">
      <alignment horizontal="right" vertical="center"/>
    </xf>
    <xf numFmtId="0" fontId="34" fillId="0" borderId="13" xfId="0" applyFont="1" applyBorder="1" applyAlignment="1">
      <alignment horizontal="center" vertical="center" wrapText="1"/>
    </xf>
    <xf numFmtId="0" fontId="34" fillId="0" borderId="0" xfId="0" applyFont="1" applyAlignment="1">
      <alignment horizontal="center" vertical="center" wrapText="1"/>
    </xf>
    <xf numFmtId="0" fontId="34" fillId="0" borderId="14" xfId="0" applyFont="1" applyBorder="1" applyAlignment="1">
      <alignment horizontal="center" vertical="center" wrapText="1"/>
    </xf>
    <xf numFmtId="0" fontId="83" fillId="0" borderId="18"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0" fillId="11" borderId="18" xfId="0" applyFill="1" applyBorder="1" applyAlignment="1">
      <alignment horizontal="left" vertical="center" wrapText="1"/>
    </xf>
    <xf numFmtId="0" fontId="0" fillId="11" borderId="17" xfId="0" applyFill="1" applyBorder="1" applyAlignment="1">
      <alignment horizontal="left" vertical="center" wrapText="1"/>
    </xf>
    <xf numFmtId="0" fontId="0" fillId="11" borderId="19" xfId="0" applyFill="1" applyBorder="1" applyAlignment="1">
      <alignment horizontal="left" vertical="center" wrapText="1"/>
    </xf>
    <xf numFmtId="0" fontId="0" fillId="11" borderId="3" xfId="0" applyFill="1" applyBorder="1" applyAlignment="1">
      <alignment horizontal="left" vertical="center" wrapText="1"/>
    </xf>
    <xf numFmtId="0" fontId="0" fillId="11" borderId="0" xfId="0" applyFill="1" applyBorder="1" applyAlignment="1">
      <alignment horizontal="left" vertical="center" wrapText="1"/>
    </xf>
    <xf numFmtId="0" fontId="0" fillId="11" borderId="4" xfId="0" applyFill="1" applyBorder="1" applyAlignment="1">
      <alignment horizontal="left" vertical="center" wrapText="1"/>
    </xf>
    <xf numFmtId="0" fontId="0" fillId="11" borderId="6" xfId="0" applyFill="1" applyBorder="1" applyAlignment="1">
      <alignment horizontal="left" vertical="center" wrapText="1"/>
    </xf>
    <xf numFmtId="0" fontId="0" fillId="11" borderId="5" xfId="0" applyFill="1" applyBorder="1" applyAlignment="1">
      <alignment horizontal="left" vertical="center" wrapText="1"/>
    </xf>
    <xf numFmtId="0" fontId="0" fillId="11" borderId="7" xfId="0" applyFill="1" applyBorder="1" applyAlignment="1">
      <alignment horizontal="left"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10" fillId="0" borderId="0" xfId="0" applyFont="1" applyBorder="1" applyAlignment="1">
      <alignment horizontal="right" vertical="center" wrapText="1"/>
    </xf>
    <xf numFmtId="0" fontId="16" fillId="0" borderId="24" xfId="0" applyFont="1" applyBorder="1" applyAlignment="1" applyProtection="1">
      <alignment horizontal="left" vertical="center"/>
      <protection locked="0"/>
    </xf>
    <xf numFmtId="0" fontId="10" fillId="0" borderId="18"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8" fillId="0" borderId="14" xfId="0" quotePrefix="1" applyFont="1" applyBorder="1" applyAlignment="1">
      <alignment horizontal="left" vertical="center"/>
    </xf>
    <xf numFmtId="0" fontId="19" fillId="0" borderId="24" xfId="0" applyFont="1" applyBorder="1" applyAlignment="1" applyProtection="1">
      <alignment horizontal="left" vertical="center"/>
      <protection locked="0"/>
    </xf>
    <xf numFmtId="0" fontId="36" fillId="0" borderId="13" xfId="0" applyFont="1" applyBorder="1" applyAlignment="1">
      <alignment horizontal="right" vertical="center"/>
    </xf>
    <xf numFmtId="0" fontId="36" fillId="0" borderId="14" xfId="0" applyFont="1" applyBorder="1" applyAlignment="1">
      <alignment horizontal="right" vertical="center"/>
    </xf>
    <xf numFmtId="0" fontId="20" fillId="4" borderId="48"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49" xfId="0" applyFont="1" applyFill="1" applyBorder="1" applyAlignment="1">
      <alignment horizontal="center" vertical="center"/>
    </xf>
    <xf numFmtId="0" fontId="29" fillId="0" borderId="48" xfId="0" applyFont="1" applyBorder="1" applyAlignment="1">
      <alignment horizontal="center" vertical="center" wrapText="1"/>
    </xf>
    <xf numFmtId="0" fontId="29" fillId="0" borderId="9" xfId="0" applyFont="1" applyBorder="1" applyAlignment="1">
      <alignment horizontal="center" vertical="center"/>
    </xf>
    <xf numFmtId="0" fontId="29" fillId="0" borderId="50" xfId="0" applyFont="1" applyBorder="1" applyAlignment="1">
      <alignment horizontal="center" vertical="center"/>
    </xf>
    <xf numFmtId="0" fontId="29" fillId="0" borderId="1" xfId="0" applyFont="1" applyBorder="1" applyAlignment="1">
      <alignment horizontal="center" vertical="center"/>
    </xf>
    <xf numFmtId="0" fontId="29" fillId="0" borderId="9" xfId="0" applyFont="1" applyBorder="1" applyAlignment="1">
      <alignment horizontal="left" vertical="center" wrapText="1"/>
    </xf>
    <xf numFmtId="0" fontId="29" fillId="0" borderId="1" xfId="0" applyFont="1" applyBorder="1" applyAlignment="1">
      <alignment horizontal="left" vertical="center" wrapText="1"/>
    </xf>
    <xf numFmtId="0" fontId="29" fillId="0" borderId="9"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6" xfId="0" applyFont="1" applyBorder="1" applyAlignment="1">
      <alignment horizontal="center" vertical="center"/>
    </xf>
    <xf numFmtId="0" fontId="29" fillId="0" borderId="46" xfId="0" applyFont="1" applyBorder="1" applyAlignment="1">
      <alignment horizontal="center" vertical="center"/>
    </xf>
    <xf numFmtId="0" fontId="29" fillId="0" borderId="46" xfId="0" applyFont="1" applyBorder="1" applyAlignment="1">
      <alignment horizontal="left"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28" xfId="0" applyFont="1" applyBorder="1" applyAlignment="1">
      <alignment horizontal="left" vertical="center"/>
    </xf>
    <xf numFmtId="0" fontId="29" fillId="0" borderId="29" xfId="0" applyFont="1" applyBorder="1" applyAlignment="1">
      <alignment horizontal="left" vertical="center"/>
    </xf>
    <xf numFmtId="0" fontId="29" fillId="0" borderId="45" xfId="0" applyFont="1" applyBorder="1" applyAlignment="1">
      <alignment horizontal="left" vertical="center"/>
    </xf>
    <xf numFmtId="44" fontId="36" fillId="7" borderId="25" xfId="0" applyNumberFormat="1" applyFont="1" applyFill="1" applyBorder="1" applyAlignment="1" applyProtection="1">
      <alignment horizontal="center" vertical="center"/>
      <protection hidden="1"/>
    </xf>
    <xf numFmtId="44" fontId="36" fillId="7" borderId="27" xfId="0" applyNumberFormat="1" applyFont="1" applyFill="1" applyBorder="1" applyAlignment="1" applyProtection="1">
      <alignment horizontal="center" vertical="center"/>
      <protection hidden="1"/>
    </xf>
    <xf numFmtId="44" fontId="36" fillId="7" borderId="53" xfId="0" applyNumberFormat="1" applyFont="1" applyFill="1" applyBorder="1" applyAlignment="1" applyProtection="1">
      <alignment horizontal="center" vertical="center"/>
      <protection hidden="1"/>
    </xf>
    <xf numFmtId="0" fontId="20" fillId="4" borderId="35" xfId="0" applyFont="1" applyFill="1" applyBorder="1" applyAlignment="1">
      <alignment horizontal="center" vertical="center"/>
    </xf>
    <xf numFmtId="0" fontId="20" fillId="4" borderId="36" xfId="0" applyFont="1" applyFill="1" applyBorder="1" applyAlignment="1">
      <alignment horizontal="center" vertical="center"/>
    </xf>
    <xf numFmtId="0" fontId="20" fillId="4" borderId="37" xfId="0" applyFont="1" applyFill="1" applyBorder="1" applyAlignment="1">
      <alignment horizontal="center" vertical="center"/>
    </xf>
    <xf numFmtId="0" fontId="29" fillId="0" borderId="1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5" xfId="0" applyFont="1" applyBorder="1" applyAlignment="1">
      <alignment horizontal="center" vertical="center" wrapText="1"/>
    </xf>
    <xf numFmtId="44" fontId="29" fillId="0" borderId="54" xfId="0" applyNumberFormat="1" applyFont="1" applyBorder="1" applyAlignment="1" applyProtection="1">
      <alignment horizontal="center" vertical="center"/>
      <protection locked="0"/>
    </xf>
    <xf numFmtId="44" fontId="29" fillId="0" borderId="55" xfId="0" applyNumberFormat="1" applyFont="1" applyBorder="1" applyAlignment="1" applyProtection="1">
      <alignment horizontal="center" vertical="center"/>
      <protection locked="0"/>
    </xf>
    <xf numFmtId="44" fontId="29" fillId="0" borderId="13" xfId="0" applyNumberFormat="1" applyFont="1" applyBorder="1" applyAlignment="1" applyProtection="1">
      <alignment horizontal="center" vertical="center"/>
      <protection locked="0"/>
    </xf>
    <xf numFmtId="44" fontId="29" fillId="0" borderId="14" xfId="0" applyNumberFormat="1" applyFont="1" applyBorder="1" applyAlignment="1" applyProtection="1">
      <alignment horizontal="center" vertical="center"/>
      <protection locked="0"/>
    </xf>
    <xf numFmtId="44" fontId="29" fillId="0" borderId="34" xfId="0" applyNumberFormat="1" applyFont="1" applyBorder="1" applyAlignment="1" applyProtection="1">
      <alignment horizontal="center" vertical="center"/>
      <protection locked="0"/>
    </xf>
    <xf numFmtId="44" fontId="29" fillId="0" borderId="15" xfId="0" applyNumberFormat="1" applyFont="1" applyBorder="1" applyAlignment="1" applyProtection="1">
      <alignment horizontal="center" vertical="center"/>
      <protection locked="0"/>
    </xf>
    <xf numFmtId="44" fontId="29" fillId="0" borderId="19" xfId="0" applyNumberFormat="1" applyFont="1" applyBorder="1" applyAlignment="1" applyProtection="1">
      <alignment horizontal="center" vertical="center"/>
      <protection locked="0"/>
    </xf>
    <xf numFmtId="44" fontId="29" fillId="0" borderId="4" xfId="0" applyNumberFormat="1" applyFont="1" applyBorder="1" applyAlignment="1" applyProtection="1">
      <alignment horizontal="center" vertical="center"/>
      <protection locked="0"/>
    </xf>
    <xf numFmtId="44" fontId="29" fillId="0" borderId="12" xfId="0" applyNumberFormat="1" applyFont="1" applyBorder="1" applyAlignment="1" applyProtection="1">
      <alignment horizontal="center" vertical="center"/>
      <protection locked="0"/>
    </xf>
    <xf numFmtId="0" fontId="29" fillId="0" borderId="2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41" xfId="0" applyFont="1" applyBorder="1" applyAlignment="1">
      <alignment horizontal="center" vertical="center" wrapText="1"/>
    </xf>
    <xf numFmtId="44" fontId="29" fillId="0" borderId="27" xfId="0" applyNumberFormat="1" applyFont="1" applyBorder="1" applyAlignment="1" applyProtection="1">
      <alignment horizontal="center" vertical="center"/>
      <protection locked="0"/>
    </xf>
    <xf numFmtId="44" fontId="29" fillId="0" borderId="31" xfId="0" applyNumberFormat="1" applyFont="1" applyBorder="1" applyAlignment="1" applyProtection="1">
      <alignment horizontal="center" vertical="center"/>
      <protection locked="0"/>
    </xf>
    <xf numFmtId="44" fontId="29" fillId="0" borderId="43" xfId="0" applyNumberFormat="1" applyFont="1" applyBorder="1" applyAlignment="1" applyProtection="1">
      <alignment horizontal="center" vertical="center"/>
      <protection locked="0"/>
    </xf>
    <xf numFmtId="44" fontId="29" fillId="0" borderId="41" xfId="0" applyNumberFormat="1" applyFont="1" applyBorder="1" applyAlignment="1" applyProtection="1">
      <alignment horizontal="center" vertical="center"/>
      <protection locked="0"/>
    </xf>
    <xf numFmtId="44" fontId="29" fillId="0" borderId="23" xfId="0" applyNumberFormat="1" applyFont="1" applyBorder="1" applyAlignment="1" applyProtection="1">
      <alignment horizontal="center" vertical="center"/>
      <protection locked="0"/>
    </xf>
    <xf numFmtId="44" fontId="29" fillId="0" borderId="7" xfId="0" applyNumberFormat="1" applyFont="1" applyBorder="1" applyAlignment="1" applyProtection="1">
      <alignment horizontal="center" vertical="center"/>
      <protection locked="0"/>
    </xf>
    <xf numFmtId="0" fontId="29" fillId="0" borderId="27" xfId="0" applyFont="1" applyBorder="1" applyAlignment="1">
      <alignment horizontal="left" vertical="center" wrapText="1"/>
    </xf>
    <xf numFmtId="0" fontId="29" fillId="0" borderId="8" xfId="0" applyFont="1" applyBorder="1" applyAlignment="1">
      <alignment horizontal="left" vertical="center" wrapText="1"/>
    </xf>
    <xf numFmtId="0" fontId="29" fillId="0" borderId="31" xfId="0" applyFont="1" applyBorder="1" applyAlignment="1">
      <alignment horizontal="left" vertical="center" wrapText="1"/>
    </xf>
    <xf numFmtId="0" fontId="29" fillId="0" borderId="13"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34" xfId="0" applyFont="1" applyBorder="1" applyAlignment="1">
      <alignment horizontal="left" vertical="center" wrapText="1"/>
    </xf>
    <xf numFmtId="0" fontId="29" fillId="0" borderId="11" xfId="0" applyFont="1" applyBorder="1" applyAlignment="1">
      <alignment horizontal="left" vertical="center" wrapText="1"/>
    </xf>
    <xf numFmtId="0" fontId="29" fillId="0" borderId="15" xfId="0" applyFont="1" applyBorder="1" applyAlignment="1">
      <alignment horizontal="left" vertical="center" wrapText="1"/>
    </xf>
    <xf numFmtId="9" fontId="29" fillId="7" borderId="27" xfId="0" applyNumberFormat="1" applyFont="1" applyFill="1" applyBorder="1" applyAlignment="1" applyProtection="1">
      <alignment horizontal="center" vertical="center"/>
      <protection hidden="1"/>
    </xf>
    <xf numFmtId="9" fontId="29" fillId="7" borderId="31" xfId="0" applyNumberFormat="1" applyFont="1" applyFill="1" applyBorder="1" applyAlignment="1" applyProtection="1">
      <alignment horizontal="center" vertical="center"/>
      <protection hidden="1"/>
    </xf>
    <xf numFmtId="9" fontId="29" fillId="7" borderId="13" xfId="0" applyNumberFormat="1" applyFont="1" applyFill="1" applyBorder="1" applyAlignment="1" applyProtection="1">
      <alignment horizontal="center" vertical="center"/>
      <protection hidden="1"/>
    </xf>
    <xf numFmtId="9" fontId="29" fillId="7" borderId="14" xfId="0" applyNumberFormat="1" applyFont="1" applyFill="1" applyBorder="1" applyAlignment="1" applyProtection="1">
      <alignment horizontal="center" vertical="center"/>
      <protection hidden="1"/>
    </xf>
    <xf numFmtId="9" fontId="29" fillId="7" borderId="34" xfId="0" applyNumberFormat="1" applyFont="1" applyFill="1" applyBorder="1" applyAlignment="1" applyProtection="1">
      <alignment horizontal="center" vertical="center"/>
      <protection hidden="1"/>
    </xf>
    <xf numFmtId="9" fontId="29" fillId="7" borderId="15" xfId="0" applyNumberFormat="1" applyFont="1" applyFill="1" applyBorder="1" applyAlignment="1" applyProtection="1">
      <alignment horizontal="center" vertical="center"/>
      <protection hidden="1"/>
    </xf>
    <xf numFmtId="0" fontId="29" fillId="7" borderId="23" xfId="0" applyFont="1" applyFill="1" applyBorder="1" applyAlignment="1" applyProtection="1">
      <alignment horizontal="center" vertical="center"/>
      <protection hidden="1"/>
    </xf>
    <xf numFmtId="0" fontId="29" fillId="7" borderId="13" xfId="0" applyFont="1" applyFill="1" applyBorder="1" applyAlignment="1" applyProtection="1">
      <alignment horizontal="center" vertical="center"/>
      <protection hidden="1"/>
    </xf>
    <xf numFmtId="0" fontId="29" fillId="7" borderId="4" xfId="0" applyFont="1" applyFill="1" applyBorder="1" applyAlignment="1" applyProtection="1">
      <alignment horizontal="center" vertical="center"/>
      <protection hidden="1"/>
    </xf>
    <xf numFmtId="0" fontId="29" fillId="7" borderId="34" xfId="0" applyFont="1" applyFill="1" applyBorder="1" applyAlignment="1" applyProtection="1">
      <alignment horizontal="center" vertical="center"/>
      <protection hidden="1"/>
    </xf>
    <xf numFmtId="0" fontId="29" fillId="7" borderId="12" xfId="0" applyFont="1" applyFill="1" applyBorder="1" applyAlignment="1" applyProtection="1">
      <alignment horizontal="center" vertical="center"/>
      <protection hidden="1"/>
    </xf>
    <xf numFmtId="0" fontId="29" fillId="0" borderId="20" xfId="0" applyFont="1" applyBorder="1" applyAlignment="1">
      <alignment horizontal="left" vertical="center"/>
    </xf>
    <xf numFmtId="0" fontId="29" fillId="0" borderId="16" xfId="0" applyFont="1" applyBorder="1" applyAlignment="1">
      <alignment horizontal="left" vertical="center"/>
    </xf>
    <xf numFmtId="0" fontId="29" fillId="0" borderId="21" xfId="0" applyFont="1" applyBorder="1" applyAlignment="1">
      <alignment horizontal="left" vertical="center"/>
    </xf>
    <xf numFmtId="44" fontId="36" fillId="7" borderId="1" xfId="0" applyNumberFormat="1" applyFont="1" applyFill="1" applyBorder="1" applyAlignment="1" applyProtection="1">
      <alignment horizontal="center" vertical="center"/>
      <protection hidden="1"/>
    </xf>
    <xf numFmtId="44" fontId="36" fillId="7" borderId="20" xfId="0" applyNumberFormat="1" applyFont="1" applyFill="1" applyBorder="1" applyAlignment="1" applyProtection="1">
      <alignment horizontal="center" vertical="center"/>
      <protection hidden="1"/>
    </xf>
    <xf numFmtId="44" fontId="36" fillId="7" borderId="51" xfId="0" applyNumberFormat="1" applyFont="1" applyFill="1" applyBorder="1" applyAlignment="1" applyProtection="1">
      <alignment horizontal="center" vertical="center"/>
      <protection hidden="1"/>
    </xf>
    <xf numFmtId="44" fontId="29" fillId="0" borderId="25" xfId="0" applyNumberFormat="1" applyFont="1" applyBorder="1" applyAlignment="1" applyProtection="1">
      <alignment horizontal="center" vertical="center"/>
      <protection locked="0"/>
    </xf>
    <xf numFmtId="44" fontId="29" fillId="0" borderId="53" xfId="0" applyNumberFormat="1" applyFont="1" applyBorder="1" applyAlignment="1" applyProtection="1">
      <alignment horizontal="center" vertical="center"/>
      <protection locked="0"/>
    </xf>
    <xf numFmtId="0" fontId="29" fillId="0" borderId="20" xfId="0" applyFont="1" applyBorder="1" applyAlignment="1">
      <alignment horizontal="left" vertical="center" wrapText="1"/>
    </xf>
    <xf numFmtId="0" fontId="29" fillId="0" borderId="16" xfId="0" applyFont="1" applyBorder="1" applyAlignment="1">
      <alignment horizontal="left" vertical="center" wrapText="1"/>
    </xf>
    <xf numFmtId="0" fontId="29" fillId="0" borderId="21" xfId="0" applyFont="1" applyBorder="1" applyAlignment="1">
      <alignment horizontal="left" vertical="center" wrapText="1"/>
    </xf>
    <xf numFmtId="44" fontId="29" fillId="0" borderId="1" xfId="0" applyNumberFormat="1" applyFont="1" applyBorder="1" applyAlignment="1" applyProtection="1">
      <alignment horizontal="center" vertical="center"/>
      <protection locked="0"/>
    </xf>
    <xf numFmtId="44" fontId="29" fillId="0" borderId="51" xfId="0" applyNumberFormat="1" applyFont="1" applyBorder="1" applyAlignment="1" applyProtection="1">
      <alignment horizontal="center" vertical="center"/>
      <protection locked="0"/>
    </xf>
    <xf numFmtId="44" fontId="36" fillId="7" borderId="31" xfId="0" applyNumberFormat="1" applyFont="1" applyFill="1" applyBorder="1" applyAlignment="1" applyProtection="1">
      <alignment horizontal="center" vertical="center"/>
      <protection hidden="1"/>
    </xf>
    <xf numFmtId="0" fontId="29" fillId="4" borderId="18"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4"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0" borderId="48" xfId="0" applyFont="1" applyBorder="1" applyAlignment="1">
      <alignment horizontal="center" vertical="center"/>
    </xf>
    <xf numFmtId="0" fontId="29" fillId="0" borderId="54" xfId="0" applyFont="1" applyBorder="1" applyAlignment="1">
      <alignment horizontal="left" vertical="center" wrapText="1"/>
    </xf>
    <xf numFmtId="0" fontId="29" fillId="0" borderId="17" xfId="0" applyFont="1" applyBorder="1" applyAlignment="1">
      <alignment horizontal="left" vertical="center" wrapText="1"/>
    </xf>
    <xf numFmtId="0" fontId="29" fillId="0" borderId="55" xfId="0" applyFont="1" applyBorder="1" applyAlignment="1">
      <alignment horizontal="left" vertical="center" wrapText="1"/>
    </xf>
    <xf numFmtId="44" fontId="29" fillId="0" borderId="9" xfId="0" applyNumberFormat="1" applyFont="1" applyBorder="1" applyAlignment="1" applyProtection="1">
      <alignment horizontal="center" vertical="center"/>
      <protection locked="0"/>
    </xf>
    <xf numFmtId="44" fontId="29" fillId="0" borderId="20" xfId="0" applyNumberFormat="1" applyFont="1" applyBorder="1" applyAlignment="1" applyProtection="1">
      <alignment horizontal="center" vertical="center"/>
      <protection locked="0"/>
    </xf>
    <xf numFmtId="44" fontId="29" fillId="0" borderId="49" xfId="0" applyNumberFormat="1" applyFont="1" applyBorder="1" applyAlignment="1" applyProtection="1">
      <alignment horizontal="center" vertical="center"/>
      <protection locked="0"/>
    </xf>
    <xf numFmtId="44" fontId="36" fillId="7" borderId="21" xfId="0" applyNumberFormat="1" applyFont="1" applyFill="1" applyBorder="1" applyAlignment="1" applyProtection="1">
      <alignment horizontal="center" vertical="center"/>
      <protection hidden="1"/>
    </xf>
    <xf numFmtId="44" fontId="36" fillId="7" borderId="24" xfId="0" applyNumberFormat="1" applyFont="1" applyFill="1" applyBorder="1" applyAlignment="1" applyProtection="1">
      <alignment horizontal="center" vertical="center"/>
      <protection hidden="1"/>
    </xf>
    <xf numFmtId="44" fontId="29" fillId="0" borderId="20" xfId="0" applyNumberFormat="1" applyFont="1" applyBorder="1" applyAlignment="1" applyProtection="1">
      <alignment horizontal="left" vertical="center"/>
      <protection locked="0"/>
    </xf>
    <xf numFmtId="44" fontId="29" fillId="0" borderId="21" xfId="0" applyNumberFormat="1" applyFont="1" applyBorder="1" applyAlignment="1" applyProtection="1">
      <alignment horizontal="left" vertical="center"/>
      <protection locked="0"/>
    </xf>
    <xf numFmtId="44" fontId="29" fillId="0" borderId="24" xfId="0" applyNumberFormat="1" applyFont="1" applyBorder="1" applyAlignment="1" applyProtection="1">
      <alignment horizontal="left" vertical="center"/>
      <protection locked="0"/>
    </xf>
    <xf numFmtId="0" fontId="29" fillId="0" borderId="52" xfId="0" applyFont="1" applyBorder="1" applyAlignment="1">
      <alignment horizontal="center" vertical="center"/>
    </xf>
    <xf numFmtId="0" fontId="36" fillId="7" borderId="1" xfId="0" applyFont="1" applyFill="1" applyBorder="1" applyAlignment="1" applyProtection="1">
      <alignment horizontal="center" vertical="center"/>
      <protection hidden="1"/>
    </xf>
    <xf numFmtId="0" fontId="36" fillId="0" borderId="18" xfId="0" applyFont="1" applyBorder="1" applyAlignment="1">
      <alignment horizontal="right" vertical="center"/>
    </xf>
    <xf numFmtId="0" fontId="36" fillId="0" borderId="17" xfId="0" applyFont="1" applyBorder="1" applyAlignment="1">
      <alignment horizontal="right" vertical="center"/>
    </xf>
    <xf numFmtId="0" fontId="29" fillId="0" borderId="3" xfId="0" applyFont="1" applyBorder="1" applyAlignment="1">
      <alignment horizontal="right" vertical="center"/>
    </xf>
    <xf numFmtId="0" fontId="32" fillId="4" borderId="18"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4" xfId="0" applyFont="1" applyFill="1" applyBorder="1" applyAlignment="1">
      <alignment horizontal="center" vertical="center" wrapText="1"/>
    </xf>
    <xf numFmtId="0" fontId="29" fillId="0" borderId="38" xfId="0" applyFont="1" applyBorder="1" applyAlignment="1">
      <alignment horizontal="center" vertical="center"/>
    </xf>
    <xf numFmtId="0" fontId="29" fillId="0" borderId="26" xfId="0" applyFont="1" applyBorder="1" applyAlignment="1">
      <alignment horizontal="center" vertical="center"/>
    </xf>
    <xf numFmtId="0" fontId="29" fillId="0" borderId="42"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33" xfId="0" applyFont="1" applyBorder="1" applyAlignment="1">
      <alignment horizontal="center" vertical="center"/>
    </xf>
    <xf numFmtId="0" fontId="27" fillId="0" borderId="27" xfId="0" applyFont="1" applyBorder="1" applyAlignment="1" applyProtection="1">
      <alignment horizontal="center" vertical="center" wrapText="1"/>
      <protection locked="0"/>
    </xf>
    <xf numFmtId="0" fontId="27" fillId="0" borderId="31"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43" xfId="0" applyFont="1" applyBorder="1" applyAlignment="1" applyProtection="1">
      <alignment horizontal="center" vertical="center" wrapText="1"/>
      <protection locked="0"/>
    </xf>
    <xf numFmtId="0" fontId="27" fillId="0" borderId="41"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29" fillId="0" borderId="41" xfId="0" applyFont="1" applyBorder="1" applyAlignment="1">
      <alignment horizontal="center" vertical="center"/>
    </xf>
    <xf numFmtId="0" fontId="29" fillId="4" borderId="1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0" borderId="44" xfId="0" applyFont="1" applyBorder="1" applyAlignment="1">
      <alignment horizontal="center" vertical="center"/>
    </xf>
    <xf numFmtId="0" fontId="29" fillId="0" borderId="29" xfId="0" applyFont="1" applyBorder="1" applyAlignment="1">
      <alignment horizontal="center" vertical="center"/>
    </xf>
    <xf numFmtId="0" fontId="29" fillId="0" borderId="45" xfId="0" applyFont="1" applyBorder="1" applyAlignment="1">
      <alignment horizontal="center" vertical="center"/>
    </xf>
    <xf numFmtId="0" fontId="29" fillId="0" borderId="46" xfId="0" applyFont="1" applyBorder="1" applyAlignment="1" applyProtection="1">
      <alignment horizontal="center" vertical="center"/>
      <protection locked="0"/>
    </xf>
    <xf numFmtId="0" fontId="29" fillId="0" borderId="47" xfId="0" applyFont="1" applyBorder="1" applyAlignment="1" applyProtection="1">
      <alignment horizontal="center" vertical="center"/>
      <protection locked="0"/>
    </xf>
    <xf numFmtId="0" fontId="29" fillId="0" borderId="39" xfId="0" applyFont="1" applyBorder="1" applyAlignment="1">
      <alignment horizontal="left" vertical="center"/>
    </xf>
    <xf numFmtId="0" fontId="29" fillId="0" borderId="32" xfId="0" applyFont="1" applyBorder="1" applyAlignment="1">
      <alignment horizontal="left" vertical="center"/>
    </xf>
    <xf numFmtId="0" fontId="29" fillId="0" borderId="40" xfId="0" applyFont="1" applyBorder="1" applyAlignment="1">
      <alignment horizontal="left" vertical="center"/>
    </xf>
    <xf numFmtId="44" fontId="29" fillId="0" borderId="26" xfId="0" applyNumberFormat="1" applyFont="1" applyBorder="1" applyAlignment="1" applyProtection="1">
      <alignment horizontal="center" vertical="center"/>
      <protection locked="0"/>
    </xf>
    <xf numFmtId="0" fontId="29" fillId="0" borderId="27" xfId="0" applyFont="1" applyBorder="1" applyAlignment="1">
      <alignment horizontal="left" vertical="center"/>
    </xf>
    <xf numFmtId="0" fontId="29" fillId="0" borderId="8" xfId="0" applyFont="1" applyBorder="1" applyAlignment="1">
      <alignment horizontal="left" vertical="center"/>
    </xf>
    <xf numFmtId="0" fontId="29" fillId="0" borderId="31" xfId="0" applyFont="1" applyBorder="1" applyAlignment="1">
      <alignment horizontal="left" vertical="center"/>
    </xf>
    <xf numFmtId="44" fontId="36" fillId="7" borderId="28" xfId="0" applyNumberFormat="1" applyFont="1" applyFill="1" applyBorder="1" applyAlignment="1" applyProtection="1">
      <alignment horizontal="center" vertical="center"/>
      <protection hidden="1"/>
    </xf>
    <xf numFmtId="44" fontId="36" fillId="7" borderId="29" xfId="0" applyNumberFormat="1" applyFont="1" applyFill="1" applyBorder="1" applyAlignment="1" applyProtection="1">
      <alignment horizontal="center" vertical="center"/>
      <protection hidden="1"/>
    </xf>
    <xf numFmtId="44" fontId="36" fillId="7" borderId="30" xfId="0" applyNumberFormat="1" applyFont="1" applyFill="1" applyBorder="1" applyAlignment="1" applyProtection="1">
      <alignment horizontal="center" vertical="center"/>
      <protection hidden="1"/>
    </xf>
    <xf numFmtId="0" fontId="29" fillId="0" borderId="49" xfId="0" applyFont="1" applyBorder="1" applyAlignment="1">
      <alignment horizontal="left" vertical="center" wrapText="1"/>
    </xf>
    <xf numFmtId="0" fontId="29" fillId="0" borderId="51" xfId="0" applyFont="1" applyBorder="1" applyAlignment="1">
      <alignment horizontal="left" vertical="center" wrapText="1"/>
    </xf>
    <xf numFmtId="0" fontId="29" fillId="0" borderId="25" xfId="0" applyFont="1" applyBorder="1" applyAlignment="1">
      <alignment horizontal="left" vertical="center"/>
    </xf>
    <xf numFmtId="0" fontId="29" fillId="0" borderId="1" xfId="0" applyFont="1" applyBorder="1" applyAlignment="1">
      <alignment horizontal="left" vertical="center"/>
    </xf>
    <xf numFmtId="0" fontId="29" fillId="0" borderId="59" xfId="0" applyFont="1" applyBorder="1" applyAlignment="1">
      <alignment horizontal="center" vertical="center"/>
    </xf>
    <xf numFmtId="0" fontId="29" fillId="0" borderId="25" xfId="0" applyFont="1" applyBorder="1" applyAlignment="1">
      <alignment horizontal="center" vertical="center"/>
    </xf>
    <xf numFmtId="44" fontId="29" fillId="7" borderId="27" xfId="0" applyNumberFormat="1" applyFont="1" applyFill="1" applyBorder="1" applyAlignment="1" applyProtection="1">
      <alignment horizontal="center" vertical="center"/>
      <protection hidden="1"/>
    </xf>
    <xf numFmtId="44" fontId="29" fillId="7" borderId="8" xfId="0" applyNumberFormat="1" applyFont="1" applyFill="1" applyBorder="1" applyAlignment="1" applyProtection="1">
      <alignment horizontal="center" vertical="center"/>
      <protection hidden="1"/>
    </xf>
    <xf numFmtId="44" fontId="29" fillId="7" borderId="23" xfId="0" applyNumberFormat="1" applyFont="1" applyFill="1" applyBorder="1" applyAlignment="1" applyProtection="1">
      <alignment horizontal="center" vertical="center"/>
      <protection hidden="1"/>
    </xf>
    <xf numFmtId="44" fontId="29" fillId="7" borderId="13" xfId="0" applyNumberFormat="1" applyFont="1" applyFill="1" applyBorder="1" applyAlignment="1" applyProtection="1">
      <alignment horizontal="center" vertical="center"/>
      <protection hidden="1"/>
    </xf>
    <xf numFmtId="44" fontId="29" fillId="7" borderId="0" xfId="0" applyNumberFormat="1" applyFont="1" applyFill="1" applyAlignment="1" applyProtection="1">
      <alignment horizontal="center" vertical="center"/>
      <protection hidden="1"/>
    </xf>
    <xf numFmtId="44" fontId="29" fillId="7" borderId="4" xfId="0" applyNumberFormat="1" applyFont="1" applyFill="1" applyBorder="1" applyAlignment="1" applyProtection="1">
      <alignment horizontal="center" vertical="center"/>
      <protection hidden="1"/>
    </xf>
    <xf numFmtId="44" fontId="29" fillId="7" borderId="34" xfId="0" applyNumberFormat="1" applyFont="1" applyFill="1" applyBorder="1" applyAlignment="1" applyProtection="1">
      <alignment horizontal="center" vertical="center"/>
      <protection hidden="1"/>
    </xf>
    <xf numFmtId="44" fontId="29" fillId="7" borderId="11" xfId="0" applyNumberFormat="1" applyFont="1" applyFill="1" applyBorder="1" applyAlignment="1" applyProtection="1">
      <alignment horizontal="center" vertical="center"/>
      <protection hidden="1"/>
    </xf>
    <xf numFmtId="44" fontId="29" fillId="7" borderId="12" xfId="0" applyNumberFormat="1" applyFont="1" applyFill="1" applyBorder="1" applyAlignment="1" applyProtection="1">
      <alignment horizontal="center" vertical="center"/>
      <protection hidden="1"/>
    </xf>
    <xf numFmtId="0" fontId="29" fillId="0" borderId="20" xfId="0" applyFont="1" applyBorder="1" applyAlignment="1">
      <alignment horizontal="center" vertical="center"/>
    </xf>
    <xf numFmtId="0" fontId="29" fillId="7" borderId="8" xfId="0" applyFont="1" applyFill="1" applyBorder="1" applyAlignment="1" applyProtection="1">
      <alignment horizontal="center" vertical="center"/>
      <protection hidden="1"/>
    </xf>
    <xf numFmtId="0" fontId="29" fillId="7" borderId="0" xfId="0" applyFont="1" applyFill="1" applyAlignment="1" applyProtection="1">
      <alignment horizontal="center" vertical="center"/>
      <protection hidden="1"/>
    </xf>
    <xf numFmtId="0" fontId="29" fillId="7" borderId="11" xfId="0" applyFont="1" applyFill="1" applyBorder="1" applyAlignment="1" applyProtection="1">
      <alignment horizontal="center" vertical="center"/>
      <protection hidden="1"/>
    </xf>
    <xf numFmtId="44" fontId="29" fillId="0" borderId="21" xfId="0" applyNumberFormat="1" applyFont="1" applyBorder="1" applyAlignment="1" applyProtection="1">
      <alignment horizontal="center" vertical="center"/>
      <protection locked="0"/>
    </xf>
    <xf numFmtId="44" fontId="29" fillId="0" borderId="24" xfId="0" applyNumberFormat="1" applyFont="1" applyBorder="1" applyAlignment="1" applyProtection="1">
      <alignment horizontal="center" vertical="center"/>
      <protection locked="0"/>
    </xf>
    <xf numFmtId="0" fontId="29" fillId="0" borderId="25" xfId="0" quotePrefix="1" applyFont="1" applyBorder="1" applyAlignment="1">
      <alignment horizontal="center" vertical="center"/>
    </xf>
    <xf numFmtId="0" fontId="29" fillId="0" borderId="9" xfId="0" quotePrefix="1" applyFont="1" applyBorder="1" applyAlignment="1">
      <alignment horizontal="center" vertical="center"/>
    </xf>
    <xf numFmtId="44" fontId="29" fillId="0" borderId="8" xfId="0" applyNumberFormat="1" applyFont="1" applyBorder="1" applyAlignment="1" applyProtection="1">
      <alignment horizontal="center" vertical="center"/>
      <protection locked="0"/>
    </xf>
    <xf numFmtId="44" fontId="29" fillId="0" borderId="11" xfId="0" applyNumberFormat="1" applyFont="1" applyBorder="1" applyAlignment="1" applyProtection="1">
      <alignment horizontal="center" vertical="center"/>
      <protection locked="0"/>
    </xf>
    <xf numFmtId="0" fontId="29" fillId="0" borderId="20" xfId="0" applyFont="1" applyBorder="1" applyAlignment="1">
      <alignment vertical="center"/>
    </xf>
    <xf numFmtId="0" fontId="29" fillId="0" borderId="16" xfId="0" applyFont="1" applyBorder="1" applyAlignment="1">
      <alignment vertical="center"/>
    </xf>
    <xf numFmtId="0" fontId="29" fillId="0" borderId="21" xfId="0" applyFont="1" applyBorder="1" applyAlignment="1">
      <alignment vertical="center"/>
    </xf>
    <xf numFmtId="0" fontId="29" fillId="0" borderId="58" xfId="0" applyFont="1" applyBorder="1" applyAlignment="1">
      <alignment horizontal="center" vertical="center"/>
    </xf>
    <xf numFmtId="0" fontId="29" fillId="0" borderId="38" xfId="0" quotePrefix="1" applyFont="1" applyBorder="1" applyAlignment="1">
      <alignment horizontal="center" vertical="center"/>
    </xf>
    <xf numFmtId="0" fontId="29" fillId="0" borderId="26" xfId="0" quotePrefix="1" applyFont="1" applyBorder="1" applyAlignment="1">
      <alignment horizontal="center" vertical="center"/>
    </xf>
    <xf numFmtId="0" fontId="29" fillId="0" borderId="6" xfId="0" applyFont="1" applyBorder="1" applyAlignment="1">
      <alignment horizontal="right" vertical="center"/>
    </xf>
    <xf numFmtId="0" fontId="29" fillId="0" borderId="5" xfId="0" applyFont="1" applyBorder="1" applyAlignment="1">
      <alignment horizontal="right" vertical="center"/>
    </xf>
    <xf numFmtId="0" fontId="29" fillId="0" borderId="41" xfId="0" applyFont="1" applyBorder="1" applyAlignment="1">
      <alignment horizontal="right" vertical="center"/>
    </xf>
    <xf numFmtId="0" fontId="29" fillId="0" borderId="42" xfId="0" applyFont="1" applyBorder="1" applyAlignment="1" applyProtection="1">
      <alignment horizontal="center" vertical="center"/>
      <protection locked="0"/>
    </xf>
    <xf numFmtId="0" fontId="29" fillId="0" borderId="43"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7" fillId="0" borderId="1" xfId="0" applyFont="1" applyBorder="1" applyAlignment="1">
      <alignment horizontal="center" vertical="center" wrapText="1"/>
    </xf>
    <xf numFmtId="0" fontId="27" fillId="0" borderId="51" xfId="0" applyFont="1" applyBorder="1" applyAlignment="1">
      <alignment horizontal="center" vertical="center" wrapText="1"/>
    </xf>
    <xf numFmtId="0" fontId="29" fillId="0" borderId="3" xfId="0" applyFont="1" applyBorder="1" applyAlignment="1">
      <alignment horizontal="center" vertical="center"/>
    </xf>
    <xf numFmtId="0" fontId="29" fillId="0" borderId="14" xfId="0" applyFont="1" applyBorder="1" applyAlignment="1">
      <alignment horizontal="center" vertical="center"/>
    </xf>
    <xf numFmtId="0" fontId="32" fillId="4" borderId="6" xfId="0" applyFont="1" applyFill="1" applyBorder="1" applyAlignment="1">
      <alignment horizontal="center" vertical="center" wrapText="1"/>
    </xf>
    <xf numFmtId="0" fontId="32" fillId="4" borderId="5"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29" fillId="0" borderId="18" xfId="0" applyFont="1" applyBorder="1" applyAlignment="1">
      <alignment horizontal="right" vertical="center"/>
    </xf>
    <xf numFmtId="0" fontId="29" fillId="0" borderId="17" xfId="0" applyFont="1" applyBorder="1" applyAlignment="1">
      <alignment horizontal="right" vertical="center"/>
    </xf>
    <xf numFmtId="0" fontId="36" fillId="0" borderId="54" xfId="0" applyFont="1" applyBorder="1" applyAlignment="1">
      <alignment horizontal="center" vertical="center"/>
    </xf>
    <xf numFmtId="0" fontId="36" fillId="0" borderId="17" xfId="0" applyFont="1" applyBorder="1" applyAlignment="1">
      <alignment horizontal="center" vertical="center"/>
    </xf>
    <xf numFmtId="0" fontId="36" fillId="0" borderId="19" xfId="0" applyFont="1" applyBorder="1" applyAlignment="1">
      <alignment horizontal="center" vertical="center"/>
    </xf>
    <xf numFmtId="0" fontId="36" fillId="0" borderId="27"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23" xfId="0" applyFont="1" applyBorder="1" applyAlignment="1" applyProtection="1">
      <alignment horizontal="center" vertical="center"/>
      <protection locked="0"/>
    </xf>
    <xf numFmtId="0" fontId="36" fillId="0" borderId="34"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12" xfId="0" applyFont="1" applyBorder="1" applyAlignment="1" applyProtection="1">
      <alignment horizontal="center" vertical="center"/>
      <protection locked="0"/>
    </xf>
    <xf numFmtId="0" fontId="29" fillId="0" borderId="47" xfId="0" applyFont="1" applyBorder="1" applyAlignment="1">
      <alignment horizontal="left" vertical="center" wrapText="1"/>
    </xf>
    <xf numFmtId="0" fontId="29" fillId="0" borderId="59"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 xfId="0" applyFont="1" applyBorder="1" applyAlignment="1">
      <alignment horizontal="left" vertical="center" wrapText="1"/>
    </xf>
    <xf numFmtId="0" fontId="29" fillId="0" borderId="41" xfId="0" applyFont="1" applyBorder="1" applyAlignment="1">
      <alignment horizontal="left" vertical="center" wrapText="1"/>
    </xf>
    <xf numFmtId="44" fontId="29" fillId="0" borderId="0" xfId="0" applyNumberFormat="1" applyFont="1" applyAlignment="1" applyProtection="1">
      <alignment horizontal="center" vertical="center"/>
      <protection locked="0"/>
    </xf>
    <xf numFmtId="44" fontId="29" fillId="0" borderId="5" xfId="0" applyNumberFormat="1" applyFont="1" applyBorder="1" applyAlignment="1" applyProtection="1">
      <alignment horizontal="center" vertical="center"/>
      <protection locked="0"/>
    </xf>
    <xf numFmtId="0" fontId="20" fillId="4" borderId="61" xfId="0" applyFont="1" applyFill="1" applyBorder="1" applyAlignment="1">
      <alignment horizontal="center" vertical="center"/>
    </xf>
    <xf numFmtId="0" fontId="20" fillId="4" borderId="62" xfId="0" applyFont="1" applyFill="1" applyBorder="1" applyAlignment="1">
      <alignment horizontal="center" vertical="center"/>
    </xf>
    <xf numFmtId="0" fontId="20" fillId="4" borderId="63" xfId="0" applyFont="1" applyFill="1" applyBorder="1" applyAlignment="1">
      <alignment horizontal="center" vertical="center"/>
    </xf>
    <xf numFmtId="0" fontId="20" fillId="4" borderId="64"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9" fillId="0" borderId="58" xfId="0" applyFont="1" applyBorder="1" applyAlignment="1">
      <alignment horizontal="center" vertical="center" wrapText="1"/>
    </xf>
    <xf numFmtId="44" fontId="29" fillId="0" borderId="17" xfId="0" applyNumberFormat="1" applyFont="1" applyBorder="1" applyAlignment="1" applyProtection="1">
      <alignment horizontal="center" vertical="center"/>
      <protection locked="0"/>
    </xf>
    <xf numFmtId="44" fontId="36" fillId="7" borderId="46" xfId="0" applyNumberFormat="1" applyFont="1" applyFill="1" applyBorder="1" applyAlignment="1" applyProtection="1">
      <alignment horizontal="center" vertical="center"/>
      <protection hidden="1"/>
    </xf>
    <xf numFmtId="44" fontId="36" fillId="7" borderId="47" xfId="0" applyNumberFormat="1" applyFont="1" applyFill="1" applyBorder="1" applyAlignment="1" applyProtection="1">
      <alignment horizontal="center" vertical="center"/>
      <protection hidden="1"/>
    </xf>
    <xf numFmtId="0" fontId="29" fillId="0" borderId="54" xfId="0" applyFont="1" applyBorder="1" applyAlignment="1">
      <alignment vertical="center" wrapText="1"/>
    </xf>
    <xf numFmtId="0" fontId="29" fillId="0" borderId="17" xfId="0" applyFont="1" applyBorder="1" applyAlignment="1">
      <alignment vertical="center" wrapText="1"/>
    </xf>
    <xf numFmtId="0" fontId="29" fillId="0" borderId="55" xfId="0" applyFont="1" applyBorder="1" applyAlignment="1">
      <alignment vertical="center" wrapText="1"/>
    </xf>
    <xf numFmtId="0" fontId="29" fillId="0" borderId="34" xfId="0" applyFont="1" applyBorder="1" applyAlignment="1">
      <alignment vertical="center" wrapText="1"/>
    </xf>
    <xf numFmtId="0" fontId="29" fillId="0" borderId="11" xfId="0" applyFont="1" applyBorder="1" applyAlignment="1">
      <alignment vertical="center" wrapText="1"/>
    </xf>
    <xf numFmtId="0" fontId="29" fillId="0" borderId="15" xfId="0" applyFont="1" applyBorder="1" applyAlignment="1">
      <alignment vertical="center" wrapText="1"/>
    </xf>
    <xf numFmtId="0" fontId="29" fillId="0" borderId="34" xfId="0" applyFont="1" applyBorder="1" applyAlignment="1">
      <alignment horizontal="center" vertical="center"/>
    </xf>
    <xf numFmtId="0" fontId="20" fillId="4" borderId="65"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4" borderId="66"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66"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67" xfId="0" applyFont="1" applyFill="1" applyBorder="1" applyAlignment="1">
      <alignment horizontal="center" vertical="center"/>
    </xf>
    <xf numFmtId="0" fontId="20" fillId="4" borderId="51" xfId="0" applyFont="1" applyFill="1" applyBorder="1" applyAlignment="1">
      <alignment horizontal="center" vertical="center"/>
    </xf>
    <xf numFmtId="0" fontId="29" fillId="0" borderId="23" xfId="0" applyFont="1" applyBorder="1" applyAlignment="1">
      <alignment horizontal="left" vertical="center" wrapText="1"/>
    </xf>
    <xf numFmtId="0" fontId="29" fillId="0" borderId="4" xfId="0" applyFont="1" applyBorder="1" applyAlignment="1">
      <alignment horizontal="left" vertical="center" wrapText="1"/>
    </xf>
    <xf numFmtId="0" fontId="29" fillId="0" borderId="43" xfId="0" applyFont="1" applyBorder="1" applyAlignment="1">
      <alignment horizontal="left" vertical="center" wrapText="1"/>
    </xf>
    <xf numFmtId="0" fontId="29" fillId="0" borderId="7" xfId="0" applyFont="1" applyBorder="1" applyAlignment="1">
      <alignment horizontal="left" vertical="center" wrapText="1"/>
    </xf>
    <xf numFmtId="0" fontId="29" fillId="0" borderId="52"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25" xfId="0" applyFont="1" applyBorder="1" applyAlignment="1">
      <alignment horizontal="left" vertical="center" wrapText="1"/>
    </xf>
    <xf numFmtId="0" fontId="40" fillId="0" borderId="18" xfId="0" applyFont="1" applyBorder="1" applyAlignment="1">
      <alignment horizontal="left" vertical="center" wrapText="1"/>
    </xf>
    <xf numFmtId="0" fontId="29" fillId="0" borderId="3" xfId="0" applyFont="1" applyBorder="1" applyAlignment="1">
      <alignment horizontal="left" vertical="center" wrapText="1"/>
    </xf>
    <xf numFmtId="0" fontId="36" fillId="0" borderId="14" xfId="0" applyFont="1" applyBorder="1" applyAlignment="1">
      <alignment horizontal="center" vertical="center" wrapText="1"/>
    </xf>
    <xf numFmtId="0" fontId="29" fillId="0" borderId="22" xfId="0" applyFont="1" applyBorder="1" applyAlignment="1">
      <alignment horizontal="left" vertical="center" wrapText="1"/>
    </xf>
    <xf numFmtId="0" fontId="36" fillId="0" borderId="31" xfId="0" applyFont="1" applyBorder="1" applyAlignment="1">
      <alignment horizontal="center" vertical="center" wrapText="1"/>
    </xf>
    <xf numFmtId="0" fontId="29" fillId="0" borderId="44" xfId="0" applyFont="1" applyBorder="1" applyAlignment="1">
      <alignment horizontal="right" vertical="center"/>
    </xf>
    <xf numFmtId="0" fontId="29" fillId="0" borderId="29" xfId="0" applyFont="1" applyBorder="1" applyAlignment="1">
      <alignment horizontal="right" vertical="center"/>
    </xf>
    <xf numFmtId="0" fontId="29" fillId="0" borderId="45" xfId="0" applyFont="1" applyBorder="1" applyAlignment="1">
      <alignment horizontal="right" vertical="center"/>
    </xf>
    <xf numFmtId="0" fontId="29" fillId="0" borderId="9" xfId="0" applyFont="1" applyBorder="1" applyAlignment="1">
      <alignment horizontal="left" vertical="center"/>
    </xf>
    <xf numFmtId="0" fontId="29" fillId="0" borderId="50" xfId="0" applyFont="1" applyBorder="1" applyAlignment="1">
      <alignment horizontal="right" vertical="center"/>
    </xf>
    <xf numFmtId="0" fontId="29" fillId="0" borderId="1" xfId="0" applyFont="1" applyBorder="1" applyAlignment="1">
      <alignment horizontal="right" vertical="center"/>
    </xf>
    <xf numFmtId="0" fontId="29" fillId="0" borderId="20" xfId="0" applyFont="1" applyBorder="1" applyAlignment="1">
      <alignment horizontal="right" vertical="center"/>
    </xf>
    <xf numFmtId="0" fontId="27" fillId="0" borderId="1"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29" fillId="0" borderId="56" xfId="0" applyFont="1" applyBorder="1" applyAlignment="1">
      <alignment horizontal="right" vertical="center"/>
    </xf>
    <xf numFmtId="0" fontId="29" fillId="0" borderId="46" xfId="0" applyFont="1" applyBorder="1" applyAlignment="1">
      <alignment horizontal="right" vertical="center"/>
    </xf>
    <xf numFmtId="0" fontId="29" fillId="0" borderId="28" xfId="0" applyFont="1" applyBorder="1" applyAlignment="1">
      <alignment horizontal="right" vertical="center"/>
    </xf>
    <xf numFmtId="0" fontId="27" fillId="0" borderId="46" xfId="0" applyFont="1" applyBorder="1" applyAlignment="1" applyProtection="1">
      <alignment horizontal="center" vertical="center" wrapText="1"/>
      <protection locked="0"/>
    </xf>
    <xf numFmtId="0" fontId="27" fillId="0" borderId="47" xfId="0" applyFont="1" applyBorder="1" applyAlignment="1" applyProtection="1">
      <alignment horizontal="center" vertical="center" wrapText="1"/>
      <protection locked="0"/>
    </xf>
    <xf numFmtId="0" fontId="29" fillId="0" borderId="3" xfId="0" applyFont="1" applyBorder="1" applyAlignment="1">
      <alignment horizontal="right" vertical="center" wrapText="1"/>
    </xf>
    <xf numFmtId="0" fontId="29" fillId="0" borderId="14" xfId="0" applyFont="1" applyBorder="1" applyAlignment="1">
      <alignment horizontal="right" vertical="center"/>
    </xf>
  </cellXfs>
  <cellStyles count="6">
    <cellStyle name="Comma" xfId="4" builtinId="3"/>
    <cellStyle name="Currency" xfId="5" builtinId="4"/>
    <cellStyle name="Currency 2" xfId="2" xr:uid="{00000000-0005-0000-0000-000002000000}"/>
    <cellStyle name="Normal" xfId="0" builtinId="0"/>
    <cellStyle name="Normal 2" xfId="1" xr:uid="{00000000-0005-0000-0000-000004000000}"/>
    <cellStyle name="Percent 2" xfId="3" xr:uid="{00000000-0005-0000-0000-000005000000}"/>
  </cellStyles>
  <dxfs count="16">
    <dxf>
      <fill>
        <patternFill>
          <bgColor rgb="FFFFFF00"/>
        </patternFill>
      </fill>
    </dxf>
    <dxf>
      <font>
        <color rgb="FFFF0000"/>
      </font>
      <fill>
        <patternFill>
          <bgColor theme="0"/>
        </patternFill>
      </fill>
    </dxf>
    <dxf>
      <font>
        <color auto="1"/>
      </font>
      <fill>
        <patternFill>
          <bgColor rgb="FFFFFF00"/>
        </patternFill>
      </fill>
    </dxf>
    <dxf>
      <font>
        <color rgb="FFFF0000"/>
      </font>
      <fill>
        <patternFill>
          <bgColor theme="0"/>
        </patternFill>
      </fill>
    </dxf>
    <dxf>
      <font>
        <color rgb="FFFF0000"/>
      </font>
      <fill>
        <patternFill>
          <bgColor theme="0"/>
        </patternFill>
      </fill>
    </dxf>
    <dxf>
      <fill>
        <patternFill>
          <bgColor rgb="FFFFFF00"/>
        </patternFill>
      </fill>
    </dxf>
    <dxf>
      <font>
        <color rgb="FFFF0000"/>
      </font>
      <fill>
        <patternFill>
          <bgColor theme="0"/>
        </patternFill>
      </fill>
    </dxf>
    <dxf>
      <fill>
        <patternFill>
          <bgColor rgb="FFFFFF00"/>
        </patternFill>
      </fill>
    </dxf>
    <dxf>
      <fill>
        <patternFill>
          <bgColor rgb="FFFFFF00"/>
        </patternFill>
      </fill>
    </dxf>
    <dxf>
      <font>
        <color rgb="FFFF0000"/>
      </font>
      <fill>
        <patternFill>
          <bgColor theme="0"/>
        </patternFill>
      </fill>
    </dxf>
    <dxf>
      <font>
        <color auto="1"/>
      </font>
      <fill>
        <patternFill>
          <bgColor rgb="FFFFFF00"/>
        </patternFill>
      </fill>
    </dxf>
    <dxf>
      <font>
        <color rgb="FFFF0000"/>
      </font>
      <fill>
        <patternFill>
          <bgColor theme="0"/>
        </patternFill>
      </fill>
    </dxf>
    <dxf>
      <font>
        <color rgb="FFFF0000"/>
      </font>
      <fill>
        <patternFill>
          <bgColor theme="0"/>
        </patternFill>
      </fill>
    </dxf>
    <dxf>
      <fill>
        <patternFill>
          <bgColor rgb="FFFFFF00"/>
        </patternFill>
      </fill>
    </dxf>
    <dxf>
      <font>
        <color rgb="FFFF0000"/>
      </font>
      <fill>
        <patternFill>
          <bgColor theme="0"/>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cid:image010.png@01D4FC25.9FEB1440" TargetMode="External"/><Relationship Id="rId2" Type="http://schemas.openxmlformats.org/officeDocument/2006/relationships/image" Target="../media/image9.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png"/><Relationship Id="rId4"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4.png"/><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9.png"/><Relationship Id="rId7" Type="http://schemas.openxmlformats.org/officeDocument/2006/relationships/image" Target="../media/image1.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5</xdr:row>
      <xdr:rowOff>38099</xdr:rowOff>
    </xdr:from>
    <xdr:to>
      <xdr:col>3</xdr:col>
      <xdr:colOff>609600</xdr:colOff>
      <xdr:row>8</xdr:row>
      <xdr:rowOff>34630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76225" y="1266824"/>
          <a:ext cx="1095375" cy="167981"/>
        </a:xfrm>
        <a:prstGeom prst="rect">
          <a:avLst/>
        </a:prstGeom>
      </xdr:spPr>
    </xdr:pic>
    <xdr:clientData/>
  </xdr:twoCellAnchor>
  <xdr:oneCellAnchor>
    <xdr:from>
      <xdr:col>14</xdr:col>
      <xdr:colOff>114300</xdr:colOff>
      <xdr:row>5</xdr:row>
      <xdr:rowOff>38099</xdr:rowOff>
    </xdr:from>
    <xdr:ext cx="1095375" cy="167981"/>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34325" y="1247774"/>
          <a:ext cx="1095375" cy="16798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11</xdr:col>
          <xdr:colOff>28575</xdr:colOff>
          <xdr:row>13</xdr:row>
          <xdr:rowOff>76200</xdr:rowOff>
        </xdr:from>
        <xdr:to>
          <xdr:col>12</xdr:col>
          <xdr:colOff>885825</xdr:colOff>
          <xdr:row>41</xdr:row>
          <xdr:rowOff>38100</xdr:rowOff>
        </xdr:to>
        <xdr:sp macro="" textlink="">
          <xdr:nvSpPr>
            <xdr:cNvPr id="67711" name="Group Box 127" hidden="1">
              <a:extLst>
                <a:ext uri="{63B3BB69-23CF-44E3-9099-C40C66FF867C}">
                  <a14:compatExt spid="_x0000_s67711"/>
                </a:ext>
                <a:ext uri="{FF2B5EF4-FFF2-40B4-BE49-F238E27FC236}">
                  <a16:creationId xmlns:a16="http://schemas.microsoft.com/office/drawing/2014/main" id="{00000000-0008-0000-0000-00007F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xdr:row>
          <xdr:rowOff>9525</xdr:rowOff>
        </xdr:from>
        <xdr:to>
          <xdr:col>12</xdr:col>
          <xdr:colOff>885825</xdr:colOff>
          <xdr:row>16</xdr:row>
          <xdr:rowOff>219075</xdr:rowOff>
        </xdr:to>
        <xdr:sp macro="" textlink="">
          <xdr:nvSpPr>
            <xdr:cNvPr id="67745" name="Option Button 161" hidden="1">
              <a:extLst>
                <a:ext uri="{63B3BB69-23CF-44E3-9099-C40C66FF867C}">
                  <a14:compatExt spid="_x0000_s67745"/>
                </a:ext>
                <a:ext uri="{FF2B5EF4-FFF2-40B4-BE49-F238E27FC236}">
                  <a16:creationId xmlns:a16="http://schemas.microsoft.com/office/drawing/2014/main" id="{00000000-0008-0000-0000-0000A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9525</xdr:rowOff>
        </xdr:from>
        <xdr:to>
          <xdr:col>12</xdr:col>
          <xdr:colOff>876300</xdr:colOff>
          <xdr:row>20</xdr:row>
          <xdr:rowOff>219075</xdr:rowOff>
        </xdr:to>
        <xdr:sp macro="" textlink="">
          <xdr:nvSpPr>
            <xdr:cNvPr id="67746" name="Option Button 162" hidden="1">
              <a:extLst>
                <a:ext uri="{63B3BB69-23CF-44E3-9099-C40C66FF867C}">
                  <a14:compatExt spid="_x0000_s67746"/>
                </a:ext>
                <a:ext uri="{FF2B5EF4-FFF2-40B4-BE49-F238E27FC236}">
                  <a16:creationId xmlns:a16="http://schemas.microsoft.com/office/drawing/2014/main" id="{00000000-0008-0000-0000-0000A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xdr:row>
          <xdr:rowOff>9525</xdr:rowOff>
        </xdr:from>
        <xdr:to>
          <xdr:col>12</xdr:col>
          <xdr:colOff>876300</xdr:colOff>
          <xdr:row>22</xdr:row>
          <xdr:rowOff>219075</xdr:rowOff>
        </xdr:to>
        <xdr:sp macro="" textlink="">
          <xdr:nvSpPr>
            <xdr:cNvPr id="67747" name="Option Button 163" hidden="1">
              <a:extLst>
                <a:ext uri="{63B3BB69-23CF-44E3-9099-C40C66FF867C}">
                  <a14:compatExt spid="_x0000_s67747"/>
                </a:ext>
                <a:ext uri="{FF2B5EF4-FFF2-40B4-BE49-F238E27FC236}">
                  <a16:creationId xmlns:a16="http://schemas.microsoft.com/office/drawing/2014/main" id="{00000000-0008-0000-0000-0000A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xdr:row>
          <xdr:rowOff>9525</xdr:rowOff>
        </xdr:from>
        <xdr:to>
          <xdr:col>12</xdr:col>
          <xdr:colOff>876300</xdr:colOff>
          <xdr:row>24</xdr:row>
          <xdr:rowOff>219075</xdr:rowOff>
        </xdr:to>
        <xdr:sp macro="" textlink="">
          <xdr:nvSpPr>
            <xdr:cNvPr id="67748" name="Option Button 164" hidden="1">
              <a:extLst>
                <a:ext uri="{63B3BB69-23CF-44E3-9099-C40C66FF867C}">
                  <a14:compatExt spid="_x0000_s67748"/>
                </a:ext>
                <a:ext uri="{FF2B5EF4-FFF2-40B4-BE49-F238E27FC236}">
                  <a16:creationId xmlns:a16="http://schemas.microsoft.com/office/drawing/2014/main" id="{00000000-0008-0000-0000-0000A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9525</xdr:rowOff>
        </xdr:from>
        <xdr:to>
          <xdr:col>12</xdr:col>
          <xdr:colOff>885825</xdr:colOff>
          <xdr:row>18</xdr:row>
          <xdr:rowOff>219075</xdr:rowOff>
        </xdr:to>
        <xdr:sp macro="" textlink="">
          <xdr:nvSpPr>
            <xdr:cNvPr id="67758" name="Option Button 174" hidden="1">
              <a:extLst>
                <a:ext uri="{63B3BB69-23CF-44E3-9099-C40C66FF867C}">
                  <a14:compatExt spid="_x0000_s67758"/>
                </a:ext>
                <a:ext uri="{FF2B5EF4-FFF2-40B4-BE49-F238E27FC236}">
                  <a16:creationId xmlns:a16="http://schemas.microsoft.com/office/drawing/2014/main" id="{00000000-0008-0000-0000-0000A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xdr:row>
          <xdr:rowOff>9525</xdr:rowOff>
        </xdr:from>
        <xdr:to>
          <xdr:col>12</xdr:col>
          <xdr:colOff>885825</xdr:colOff>
          <xdr:row>14</xdr:row>
          <xdr:rowOff>219075</xdr:rowOff>
        </xdr:to>
        <xdr:sp macro="" textlink="">
          <xdr:nvSpPr>
            <xdr:cNvPr id="67769" name="Option Button 185" hidden="1">
              <a:extLst>
                <a:ext uri="{63B3BB69-23CF-44E3-9099-C40C66FF867C}">
                  <a14:compatExt spid="_x0000_s67769"/>
                </a:ext>
                <a:ext uri="{FF2B5EF4-FFF2-40B4-BE49-F238E27FC236}">
                  <a16:creationId xmlns:a16="http://schemas.microsoft.com/office/drawing/2014/main" id="{00000000-0008-0000-0000-0000B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30</xdr:row>
          <xdr:rowOff>9525</xdr:rowOff>
        </xdr:from>
        <xdr:to>
          <xdr:col>12</xdr:col>
          <xdr:colOff>876300</xdr:colOff>
          <xdr:row>30</xdr:row>
          <xdr:rowOff>219075</xdr:rowOff>
        </xdr:to>
        <xdr:sp macro="" textlink="">
          <xdr:nvSpPr>
            <xdr:cNvPr id="67772" name="Option Button 188" hidden="1">
              <a:extLst>
                <a:ext uri="{63B3BB69-23CF-44E3-9099-C40C66FF867C}">
                  <a14:compatExt spid="_x0000_s67772"/>
                </a:ext>
                <a:ext uri="{FF2B5EF4-FFF2-40B4-BE49-F238E27FC236}">
                  <a16:creationId xmlns:a16="http://schemas.microsoft.com/office/drawing/2014/main" id="{00000000-0008-0000-0000-0000B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9525</xdr:rowOff>
        </xdr:from>
        <xdr:to>
          <xdr:col>12</xdr:col>
          <xdr:colOff>876300</xdr:colOff>
          <xdr:row>32</xdr:row>
          <xdr:rowOff>219075</xdr:rowOff>
        </xdr:to>
        <xdr:sp macro="" textlink="">
          <xdr:nvSpPr>
            <xdr:cNvPr id="67774" name="Option Button 190" hidden="1">
              <a:extLst>
                <a:ext uri="{63B3BB69-23CF-44E3-9099-C40C66FF867C}">
                  <a14:compatExt spid="_x0000_s67774"/>
                </a:ext>
                <a:ext uri="{FF2B5EF4-FFF2-40B4-BE49-F238E27FC236}">
                  <a16:creationId xmlns:a16="http://schemas.microsoft.com/office/drawing/2014/main" id="{00000000-0008-0000-0000-0000B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9525</xdr:rowOff>
        </xdr:from>
        <xdr:to>
          <xdr:col>12</xdr:col>
          <xdr:colOff>876300</xdr:colOff>
          <xdr:row>34</xdr:row>
          <xdr:rowOff>219075</xdr:rowOff>
        </xdr:to>
        <xdr:sp macro="" textlink="">
          <xdr:nvSpPr>
            <xdr:cNvPr id="67775" name="Option Button 191" hidden="1">
              <a:extLst>
                <a:ext uri="{63B3BB69-23CF-44E3-9099-C40C66FF867C}">
                  <a14:compatExt spid="_x0000_s67775"/>
                </a:ext>
                <a:ext uri="{FF2B5EF4-FFF2-40B4-BE49-F238E27FC236}">
                  <a16:creationId xmlns:a16="http://schemas.microsoft.com/office/drawing/2014/main" id="{00000000-0008-0000-0000-0000B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9525</xdr:rowOff>
        </xdr:from>
        <xdr:to>
          <xdr:col>12</xdr:col>
          <xdr:colOff>876300</xdr:colOff>
          <xdr:row>36</xdr:row>
          <xdr:rowOff>219075</xdr:rowOff>
        </xdr:to>
        <xdr:sp macro="" textlink="">
          <xdr:nvSpPr>
            <xdr:cNvPr id="67776" name="Option Button 192" hidden="1">
              <a:extLst>
                <a:ext uri="{63B3BB69-23CF-44E3-9099-C40C66FF867C}">
                  <a14:compatExt spid="_x0000_s67776"/>
                </a:ext>
                <a:ext uri="{FF2B5EF4-FFF2-40B4-BE49-F238E27FC236}">
                  <a16:creationId xmlns:a16="http://schemas.microsoft.com/office/drawing/2014/main" id="{00000000-0008-0000-0000-0000C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38</xdr:row>
          <xdr:rowOff>9525</xdr:rowOff>
        </xdr:from>
        <xdr:to>
          <xdr:col>12</xdr:col>
          <xdr:colOff>876300</xdr:colOff>
          <xdr:row>38</xdr:row>
          <xdr:rowOff>219075</xdr:rowOff>
        </xdr:to>
        <xdr:sp macro="" textlink="">
          <xdr:nvSpPr>
            <xdr:cNvPr id="67778" name="Option Button 194" hidden="1">
              <a:extLst>
                <a:ext uri="{63B3BB69-23CF-44E3-9099-C40C66FF867C}">
                  <a14:compatExt spid="_x0000_s67778"/>
                </a:ext>
                <a:ext uri="{FF2B5EF4-FFF2-40B4-BE49-F238E27FC236}">
                  <a16:creationId xmlns:a16="http://schemas.microsoft.com/office/drawing/2014/main" id="{00000000-0008-0000-0000-0000C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40</xdr:row>
          <xdr:rowOff>9525</xdr:rowOff>
        </xdr:from>
        <xdr:to>
          <xdr:col>12</xdr:col>
          <xdr:colOff>876300</xdr:colOff>
          <xdr:row>40</xdr:row>
          <xdr:rowOff>219075</xdr:rowOff>
        </xdr:to>
        <xdr:sp macro="" textlink="">
          <xdr:nvSpPr>
            <xdr:cNvPr id="67780" name="Option Button 196" hidden="1">
              <a:extLst>
                <a:ext uri="{63B3BB69-23CF-44E3-9099-C40C66FF867C}">
                  <a14:compatExt spid="_x0000_s67780"/>
                </a:ext>
                <a:ext uri="{FF2B5EF4-FFF2-40B4-BE49-F238E27FC236}">
                  <a16:creationId xmlns:a16="http://schemas.microsoft.com/office/drawing/2014/main" id="{00000000-0008-0000-0000-0000C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76200</xdr:rowOff>
        </xdr:from>
        <xdr:to>
          <xdr:col>25</xdr:col>
          <xdr:colOff>885825</xdr:colOff>
          <xdr:row>40</xdr:row>
          <xdr:rowOff>219075</xdr:rowOff>
        </xdr:to>
        <xdr:sp macro="" textlink="">
          <xdr:nvSpPr>
            <xdr:cNvPr id="67782" name="Group Box 198" hidden="1">
              <a:extLst>
                <a:ext uri="{63B3BB69-23CF-44E3-9099-C40C66FF867C}">
                  <a14:compatExt spid="_x0000_s67782"/>
                </a:ext>
                <a:ext uri="{FF2B5EF4-FFF2-40B4-BE49-F238E27FC236}">
                  <a16:creationId xmlns:a16="http://schemas.microsoft.com/office/drawing/2014/main" id="{00000000-0008-0000-0000-0000C6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14</xdr:row>
          <xdr:rowOff>9525</xdr:rowOff>
        </xdr:from>
        <xdr:to>
          <xdr:col>25</xdr:col>
          <xdr:colOff>876300</xdr:colOff>
          <xdr:row>14</xdr:row>
          <xdr:rowOff>219075</xdr:rowOff>
        </xdr:to>
        <xdr:sp macro="" textlink="">
          <xdr:nvSpPr>
            <xdr:cNvPr id="67784" name="Option Button 200" hidden="1">
              <a:extLst>
                <a:ext uri="{63B3BB69-23CF-44E3-9099-C40C66FF867C}">
                  <a14:compatExt spid="_x0000_s67784"/>
                </a:ext>
                <a:ext uri="{FF2B5EF4-FFF2-40B4-BE49-F238E27FC236}">
                  <a16:creationId xmlns:a16="http://schemas.microsoft.com/office/drawing/2014/main" id="{00000000-0008-0000-0000-0000C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16</xdr:row>
          <xdr:rowOff>9525</xdr:rowOff>
        </xdr:from>
        <xdr:to>
          <xdr:col>25</xdr:col>
          <xdr:colOff>876300</xdr:colOff>
          <xdr:row>16</xdr:row>
          <xdr:rowOff>219075</xdr:rowOff>
        </xdr:to>
        <xdr:sp macro="" textlink="">
          <xdr:nvSpPr>
            <xdr:cNvPr id="67786" name="Option Button 202" hidden="1">
              <a:extLst>
                <a:ext uri="{63B3BB69-23CF-44E3-9099-C40C66FF867C}">
                  <a14:compatExt spid="_x0000_s67786"/>
                </a:ext>
                <a:ext uri="{FF2B5EF4-FFF2-40B4-BE49-F238E27FC236}">
                  <a16:creationId xmlns:a16="http://schemas.microsoft.com/office/drawing/2014/main" id="{00000000-0008-0000-0000-0000C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18</xdr:row>
          <xdr:rowOff>9525</xdr:rowOff>
        </xdr:from>
        <xdr:to>
          <xdr:col>25</xdr:col>
          <xdr:colOff>876300</xdr:colOff>
          <xdr:row>18</xdr:row>
          <xdr:rowOff>219075</xdr:rowOff>
        </xdr:to>
        <xdr:sp macro="" textlink="">
          <xdr:nvSpPr>
            <xdr:cNvPr id="67787" name="Option Button 203" hidden="1">
              <a:extLst>
                <a:ext uri="{63B3BB69-23CF-44E3-9099-C40C66FF867C}">
                  <a14:compatExt spid="_x0000_s67787"/>
                </a:ext>
                <a:ext uri="{FF2B5EF4-FFF2-40B4-BE49-F238E27FC236}">
                  <a16:creationId xmlns:a16="http://schemas.microsoft.com/office/drawing/2014/main" id="{00000000-0008-0000-0000-0000C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20</xdr:row>
          <xdr:rowOff>9525</xdr:rowOff>
        </xdr:from>
        <xdr:to>
          <xdr:col>25</xdr:col>
          <xdr:colOff>876300</xdr:colOff>
          <xdr:row>20</xdr:row>
          <xdr:rowOff>219075</xdr:rowOff>
        </xdr:to>
        <xdr:sp macro="" textlink="">
          <xdr:nvSpPr>
            <xdr:cNvPr id="67788" name="Option Button 204" hidden="1">
              <a:extLst>
                <a:ext uri="{63B3BB69-23CF-44E3-9099-C40C66FF867C}">
                  <a14:compatExt spid="_x0000_s67788"/>
                </a:ext>
                <a:ext uri="{FF2B5EF4-FFF2-40B4-BE49-F238E27FC236}">
                  <a16:creationId xmlns:a16="http://schemas.microsoft.com/office/drawing/2014/main" id="{00000000-0008-0000-0000-0000CC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22</xdr:row>
          <xdr:rowOff>9525</xdr:rowOff>
        </xdr:from>
        <xdr:to>
          <xdr:col>25</xdr:col>
          <xdr:colOff>876300</xdr:colOff>
          <xdr:row>22</xdr:row>
          <xdr:rowOff>219075</xdr:rowOff>
        </xdr:to>
        <xdr:sp macro="" textlink="">
          <xdr:nvSpPr>
            <xdr:cNvPr id="67789" name="Option Button 205" hidden="1">
              <a:extLst>
                <a:ext uri="{63B3BB69-23CF-44E3-9099-C40C66FF867C}">
                  <a14:compatExt spid="_x0000_s67789"/>
                </a:ext>
                <a:ext uri="{FF2B5EF4-FFF2-40B4-BE49-F238E27FC236}">
                  <a16:creationId xmlns:a16="http://schemas.microsoft.com/office/drawing/2014/main" id="{00000000-0008-0000-0000-0000CD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24</xdr:row>
          <xdr:rowOff>9525</xdr:rowOff>
        </xdr:from>
        <xdr:to>
          <xdr:col>25</xdr:col>
          <xdr:colOff>876300</xdr:colOff>
          <xdr:row>24</xdr:row>
          <xdr:rowOff>219075</xdr:rowOff>
        </xdr:to>
        <xdr:sp macro="" textlink="">
          <xdr:nvSpPr>
            <xdr:cNvPr id="67790" name="Option Button 206" hidden="1">
              <a:extLst>
                <a:ext uri="{63B3BB69-23CF-44E3-9099-C40C66FF867C}">
                  <a14:compatExt spid="_x0000_s67790"/>
                </a:ext>
                <a:ext uri="{FF2B5EF4-FFF2-40B4-BE49-F238E27FC236}">
                  <a16:creationId xmlns:a16="http://schemas.microsoft.com/office/drawing/2014/main" id="{00000000-0008-0000-0000-0000CE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30</xdr:row>
          <xdr:rowOff>9525</xdr:rowOff>
        </xdr:from>
        <xdr:to>
          <xdr:col>25</xdr:col>
          <xdr:colOff>876300</xdr:colOff>
          <xdr:row>30</xdr:row>
          <xdr:rowOff>219075</xdr:rowOff>
        </xdr:to>
        <xdr:sp macro="" textlink="">
          <xdr:nvSpPr>
            <xdr:cNvPr id="67791" name="Option Button 207" hidden="1">
              <a:extLst>
                <a:ext uri="{63B3BB69-23CF-44E3-9099-C40C66FF867C}">
                  <a14:compatExt spid="_x0000_s67791"/>
                </a:ext>
                <a:ext uri="{FF2B5EF4-FFF2-40B4-BE49-F238E27FC236}">
                  <a16:creationId xmlns:a16="http://schemas.microsoft.com/office/drawing/2014/main" id="{00000000-0008-0000-0000-0000CF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9525</xdr:rowOff>
        </xdr:from>
        <xdr:to>
          <xdr:col>25</xdr:col>
          <xdr:colOff>876300</xdr:colOff>
          <xdr:row>32</xdr:row>
          <xdr:rowOff>219075</xdr:rowOff>
        </xdr:to>
        <xdr:sp macro="" textlink="">
          <xdr:nvSpPr>
            <xdr:cNvPr id="67793" name="Option Button 209" hidden="1">
              <a:extLst>
                <a:ext uri="{63B3BB69-23CF-44E3-9099-C40C66FF867C}">
                  <a14:compatExt spid="_x0000_s67793"/>
                </a:ext>
                <a:ext uri="{FF2B5EF4-FFF2-40B4-BE49-F238E27FC236}">
                  <a16:creationId xmlns:a16="http://schemas.microsoft.com/office/drawing/2014/main" id="{00000000-0008-0000-0000-0000D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34</xdr:row>
          <xdr:rowOff>9525</xdr:rowOff>
        </xdr:from>
        <xdr:to>
          <xdr:col>25</xdr:col>
          <xdr:colOff>876300</xdr:colOff>
          <xdr:row>34</xdr:row>
          <xdr:rowOff>219075</xdr:rowOff>
        </xdr:to>
        <xdr:sp macro="" textlink="">
          <xdr:nvSpPr>
            <xdr:cNvPr id="67795" name="Option Button 211" hidden="1">
              <a:extLst>
                <a:ext uri="{63B3BB69-23CF-44E3-9099-C40C66FF867C}">
                  <a14:compatExt spid="_x0000_s67795"/>
                </a:ext>
                <a:ext uri="{FF2B5EF4-FFF2-40B4-BE49-F238E27FC236}">
                  <a16:creationId xmlns:a16="http://schemas.microsoft.com/office/drawing/2014/main" id="{00000000-0008-0000-0000-0000D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36</xdr:row>
          <xdr:rowOff>9525</xdr:rowOff>
        </xdr:from>
        <xdr:to>
          <xdr:col>25</xdr:col>
          <xdr:colOff>876300</xdr:colOff>
          <xdr:row>36</xdr:row>
          <xdr:rowOff>219075</xdr:rowOff>
        </xdr:to>
        <xdr:sp macro="" textlink="">
          <xdr:nvSpPr>
            <xdr:cNvPr id="67796" name="Option Button 212" hidden="1">
              <a:extLst>
                <a:ext uri="{63B3BB69-23CF-44E3-9099-C40C66FF867C}">
                  <a14:compatExt spid="_x0000_s67796"/>
                </a:ext>
                <a:ext uri="{FF2B5EF4-FFF2-40B4-BE49-F238E27FC236}">
                  <a16:creationId xmlns:a16="http://schemas.microsoft.com/office/drawing/2014/main" id="{00000000-0008-0000-0000-0000D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9525</xdr:rowOff>
        </xdr:from>
        <xdr:to>
          <xdr:col>25</xdr:col>
          <xdr:colOff>876300</xdr:colOff>
          <xdr:row>38</xdr:row>
          <xdr:rowOff>219075</xdr:rowOff>
        </xdr:to>
        <xdr:sp macro="" textlink="">
          <xdr:nvSpPr>
            <xdr:cNvPr id="67797" name="Option Button 213" hidden="1">
              <a:extLst>
                <a:ext uri="{63B3BB69-23CF-44E3-9099-C40C66FF867C}">
                  <a14:compatExt spid="_x0000_s67797"/>
                </a:ext>
                <a:ext uri="{FF2B5EF4-FFF2-40B4-BE49-F238E27FC236}">
                  <a16:creationId xmlns:a16="http://schemas.microsoft.com/office/drawing/2014/main" id="{00000000-0008-0000-0000-0000D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40</xdr:row>
          <xdr:rowOff>9525</xdr:rowOff>
        </xdr:from>
        <xdr:to>
          <xdr:col>25</xdr:col>
          <xdr:colOff>876300</xdr:colOff>
          <xdr:row>40</xdr:row>
          <xdr:rowOff>219075</xdr:rowOff>
        </xdr:to>
        <xdr:sp macro="" textlink="">
          <xdr:nvSpPr>
            <xdr:cNvPr id="67799" name="Option Button 215" hidden="1">
              <a:extLst>
                <a:ext uri="{63B3BB69-23CF-44E3-9099-C40C66FF867C}">
                  <a14:compatExt spid="_x0000_s67799"/>
                </a:ext>
                <a:ext uri="{FF2B5EF4-FFF2-40B4-BE49-F238E27FC236}">
                  <a16:creationId xmlns:a16="http://schemas.microsoft.com/office/drawing/2014/main" id="{00000000-0008-0000-0000-0000D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Income Used</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142875</xdr:colOff>
      <xdr:row>6</xdr:row>
      <xdr:rowOff>57150</xdr:rowOff>
    </xdr:from>
    <xdr:to>
      <xdr:col>2</xdr:col>
      <xdr:colOff>422275</xdr:colOff>
      <xdr:row>6</xdr:row>
      <xdr:rowOff>209550</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752475" y="1428750"/>
          <a:ext cx="993775" cy="152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4</xdr:row>
      <xdr:rowOff>161925</xdr:rowOff>
    </xdr:from>
    <xdr:to>
      <xdr:col>2</xdr:col>
      <xdr:colOff>174625</xdr:colOff>
      <xdr:row>5</xdr:row>
      <xdr:rowOff>66675</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stretch>
          <a:fillRect/>
        </a:stretch>
      </xdr:blipFill>
      <xdr:spPr>
        <a:xfrm>
          <a:off x="276225" y="1152525"/>
          <a:ext cx="993775" cy="152400"/>
        </a:xfrm>
        <a:prstGeom prst="rect">
          <a:avLst/>
        </a:prstGeom>
      </xdr:spPr>
    </xdr:pic>
    <xdr:clientData/>
  </xdr:twoCellAnchor>
  <xdr:twoCellAnchor editAs="oneCell">
    <xdr:from>
      <xdr:col>1</xdr:col>
      <xdr:colOff>57150</xdr:colOff>
      <xdr:row>47</xdr:row>
      <xdr:rowOff>85725</xdr:rowOff>
    </xdr:from>
    <xdr:to>
      <xdr:col>2</xdr:col>
      <xdr:colOff>136525</xdr:colOff>
      <xdr:row>47</xdr:row>
      <xdr:rowOff>238125</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238125" y="10734675"/>
          <a:ext cx="993775" cy="152400"/>
        </a:xfrm>
        <a:prstGeom prst="rect">
          <a:avLst/>
        </a:prstGeom>
      </xdr:spPr>
    </xdr:pic>
    <xdr:clientData/>
  </xdr:twoCellAnchor>
  <xdr:twoCellAnchor>
    <xdr:from>
      <xdr:col>10</xdr:col>
      <xdr:colOff>161925</xdr:colOff>
      <xdr:row>15</xdr:row>
      <xdr:rowOff>190500</xdr:rowOff>
    </xdr:from>
    <xdr:to>
      <xdr:col>19</xdr:col>
      <xdr:colOff>104775</xdr:colOff>
      <xdr:row>29</xdr:row>
      <xdr:rowOff>228600</xdr:rowOff>
    </xdr:to>
    <xdr:pic>
      <xdr:nvPicPr>
        <xdr:cNvPr id="4" name="Picture 3" descr="cid:image010.png@01D4FC25.9FEB1440">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7239000" y="3905250"/>
          <a:ext cx="5429250" cy="276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190500</xdr:colOff>
      <xdr:row>58</xdr:row>
      <xdr:rowOff>171450</xdr:rowOff>
    </xdr:from>
    <xdr:to>
      <xdr:col>19</xdr:col>
      <xdr:colOff>133350</xdr:colOff>
      <xdr:row>72</xdr:row>
      <xdr:rowOff>209550</xdr:rowOff>
    </xdr:to>
    <xdr:pic>
      <xdr:nvPicPr>
        <xdr:cNvPr id="5" name="Picture 4" descr="cid:image010.png@01D4FC25.9FEB1440">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7267575" y="13601700"/>
          <a:ext cx="5429250" cy="276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95250</xdr:colOff>
      <xdr:row>4</xdr:row>
      <xdr:rowOff>171450</xdr:rowOff>
    </xdr:from>
    <xdr:to>
      <xdr:col>2</xdr:col>
      <xdr:colOff>479425</xdr:colOff>
      <xdr:row>5</xdr:row>
      <xdr:rowOff>76200</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1"/>
        <a:stretch>
          <a:fillRect/>
        </a:stretch>
      </xdr:blipFill>
      <xdr:spPr>
        <a:xfrm>
          <a:off x="276225" y="1143000"/>
          <a:ext cx="993775" cy="1524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76200</xdr:colOff>
      <xdr:row>0</xdr:row>
      <xdr:rowOff>238125</xdr:rowOff>
    </xdr:from>
    <xdr:to>
      <xdr:col>17</xdr:col>
      <xdr:colOff>381000</xdr:colOff>
      <xdr:row>8</xdr:row>
      <xdr:rowOff>230505</xdr:rowOff>
    </xdr:to>
    <xdr:pic>
      <xdr:nvPicPr>
        <xdr:cNvPr id="10" name="Picture 9">
          <a:extLst>
            <a:ext uri="{FF2B5EF4-FFF2-40B4-BE49-F238E27FC236}">
              <a16:creationId xmlns:a16="http://schemas.microsoft.com/office/drawing/2014/main" id="{00000000-0008-0000-0C00-00000A000000}"/>
            </a:ext>
          </a:extLst>
        </xdr:cNvPr>
        <xdr:cNvPicPr/>
      </xdr:nvPicPr>
      <xdr:blipFill>
        <a:blip xmlns:r="http://schemas.openxmlformats.org/officeDocument/2006/relationships" r:embed="rId1"/>
        <a:stretch>
          <a:fillRect/>
        </a:stretch>
      </xdr:blipFill>
      <xdr:spPr>
        <a:xfrm>
          <a:off x="7239000" y="238125"/>
          <a:ext cx="5943600" cy="1725930"/>
        </a:xfrm>
        <a:prstGeom prst="rect">
          <a:avLst/>
        </a:prstGeom>
        <a:ln>
          <a:solidFill>
            <a:schemeClr val="accent1"/>
          </a:solidFill>
        </a:ln>
      </xdr:spPr>
    </xdr:pic>
    <xdr:clientData/>
  </xdr:twoCellAnchor>
  <xdr:twoCellAnchor editAs="oneCell">
    <xdr:from>
      <xdr:col>9</xdr:col>
      <xdr:colOff>66675</xdr:colOff>
      <xdr:row>52</xdr:row>
      <xdr:rowOff>209550</xdr:rowOff>
    </xdr:from>
    <xdr:to>
      <xdr:col>17</xdr:col>
      <xdr:colOff>371475</xdr:colOff>
      <xdr:row>77</xdr:row>
      <xdr:rowOff>62865</xdr:rowOff>
    </xdr:to>
    <xdr:pic>
      <xdr:nvPicPr>
        <xdr:cNvPr id="11" name="Picture 10">
          <a:extLst>
            <a:ext uri="{FF2B5EF4-FFF2-40B4-BE49-F238E27FC236}">
              <a16:creationId xmlns:a16="http://schemas.microsoft.com/office/drawing/2014/main" id="{00000000-0008-0000-0C00-00000B000000}"/>
            </a:ext>
          </a:extLst>
        </xdr:cNvPr>
        <xdr:cNvPicPr/>
      </xdr:nvPicPr>
      <xdr:blipFill>
        <a:blip xmlns:r="http://schemas.openxmlformats.org/officeDocument/2006/relationships" r:embed="rId2"/>
        <a:stretch>
          <a:fillRect/>
        </a:stretch>
      </xdr:blipFill>
      <xdr:spPr>
        <a:xfrm>
          <a:off x="7229475" y="10953750"/>
          <a:ext cx="5943600" cy="5187315"/>
        </a:xfrm>
        <a:prstGeom prst="rect">
          <a:avLst/>
        </a:prstGeom>
        <a:ln>
          <a:solidFill>
            <a:schemeClr val="accent1"/>
          </a:solidFill>
        </a:ln>
      </xdr:spPr>
    </xdr:pic>
    <xdr:clientData/>
  </xdr:twoCellAnchor>
  <xdr:twoCellAnchor editAs="oneCell">
    <xdr:from>
      <xdr:col>9</xdr:col>
      <xdr:colOff>76200</xdr:colOff>
      <xdr:row>77</xdr:row>
      <xdr:rowOff>190500</xdr:rowOff>
    </xdr:from>
    <xdr:to>
      <xdr:col>17</xdr:col>
      <xdr:colOff>381000</xdr:colOff>
      <xdr:row>97</xdr:row>
      <xdr:rowOff>57150</xdr:rowOff>
    </xdr:to>
    <xdr:pic>
      <xdr:nvPicPr>
        <xdr:cNvPr id="13" name="Picture 12">
          <a:extLst>
            <a:ext uri="{FF2B5EF4-FFF2-40B4-BE49-F238E27FC236}">
              <a16:creationId xmlns:a16="http://schemas.microsoft.com/office/drawing/2014/main" id="{00000000-0008-0000-0C00-00000D000000}"/>
            </a:ext>
          </a:extLst>
        </xdr:cNvPr>
        <xdr:cNvPicPr/>
      </xdr:nvPicPr>
      <xdr:blipFill>
        <a:blip xmlns:r="http://schemas.openxmlformats.org/officeDocument/2006/relationships" r:embed="rId3"/>
        <a:stretch>
          <a:fillRect/>
        </a:stretch>
      </xdr:blipFill>
      <xdr:spPr>
        <a:xfrm>
          <a:off x="7239000" y="16268700"/>
          <a:ext cx="5943600" cy="4095750"/>
        </a:xfrm>
        <a:prstGeom prst="rect">
          <a:avLst/>
        </a:prstGeom>
        <a:ln>
          <a:solidFill>
            <a:schemeClr val="accent1"/>
          </a:solidFill>
        </a:ln>
      </xdr:spPr>
    </xdr:pic>
    <xdr:clientData/>
  </xdr:twoCellAnchor>
  <xdr:twoCellAnchor editAs="oneCell">
    <xdr:from>
      <xdr:col>9</xdr:col>
      <xdr:colOff>85724</xdr:colOff>
      <xdr:row>9</xdr:row>
      <xdr:rowOff>104775</xdr:rowOff>
    </xdr:from>
    <xdr:to>
      <xdr:col>17</xdr:col>
      <xdr:colOff>380999</xdr:colOff>
      <xdr:row>52</xdr:row>
      <xdr:rowOff>47625</xdr:rowOff>
    </xdr:to>
    <xdr:pic>
      <xdr:nvPicPr>
        <xdr:cNvPr id="8" name="Picture 7">
          <a:extLst>
            <a:ext uri="{FF2B5EF4-FFF2-40B4-BE49-F238E27FC236}">
              <a16:creationId xmlns:a16="http://schemas.microsoft.com/office/drawing/2014/main" id="{00000000-0008-0000-0C00-000008000000}"/>
            </a:ext>
          </a:extLst>
        </xdr:cNvPr>
        <xdr:cNvPicPr/>
      </xdr:nvPicPr>
      <xdr:blipFill>
        <a:blip xmlns:r="http://schemas.openxmlformats.org/officeDocument/2006/relationships" r:embed="rId4"/>
        <a:stretch>
          <a:fillRect/>
        </a:stretch>
      </xdr:blipFill>
      <xdr:spPr>
        <a:xfrm>
          <a:off x="7248524" y="2085975"/>
          <a:ext cx="5934075" cy="8705850"/>
        </a:xfrm>
        <a:prstGeom prst="rect">
          <a:avLst/>
        </a:prstGeom>
        <a:ln>
          <a:solidFill>
            <a:schemeClr val="accent1"/>
          </a:solidFill>
        </a:ln>
      </xdr:spPr>
    </xdr:pic>
    <xdr:clientData/>
  </xdr:twoCellAnchor>
  <xdr:twoCellAnchor editAs="oneCell">
    <xdr:from>
      <xdr:col>1</xdr:col>
      <xdr:colOff>66675</xdr:colOff>
      <xdr:row>4</xdr:row>
      <xdr:rowOff>76200</xdr:rowOff>
    </xdr:from>
    <xdr:to>
      <xdr:col>2</xdr:col>
      <xdr:colOff>346075</xdr:colOff>
      <xdr:row>5</xdr:row>
      <xdr:rowOff>104775</xdr:rowOff>
    </xdr:to>
    <xdr:pic>
      <xdr:nvPicPr>
        <xdr:cNvPr id="9" name="Picture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5"/>
        <a:stretch>
          <a:fillRect/>
        </a:stretch>
      </xdr:blipFill>
      <xdr:spPr>
        <a:xfrm>
          <a:off x="314325" y="1066800"/>
          <a:ext cx="993775" cy="152400"/>
        </a:xfrm>
        <a:prstGeom prst="rect">
          <a:avLst/>
        </a:prstGeom>
      </xdr:spPr>
    </xdr:pic>
    <xdr:clientData/>
  </xdr:twoCellAnchor>
  <xdr:twoCellAnchor editAs="oneCell">
    <xdr:from>
      <xdr:col>1</xdr:col>
      <xdr:colOff>57150</xdr:colOff>
      <xdr:row>49</xdr:row>
      <xdr:rowOff>47625</xdr:rowOff>
    </xdr:from>
    <xdr:to>
      <xdr:col>2</xdr:col>
      <xdr:colOff>336550</xdr:colOff>
      <xdr:row>50</xdr:row>
      <xdr:rowOff>76200</xdr:rowOff>
    </xdr:to>
    <xdr:pic>
      <xdr:nvPicPr>
        <xdr:cNvPr id="12" name="Picture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5"/>
        <a:stretch>
          <a:fillRect/>
        </a:stretch>
      </xdr:blipFill>
      <xdr:spPr>
        <a:xfrm>
          <a:off x="304800" y="10296525"/>
          <a:ext cx="993775" cy="152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9525</xdr:colOff>
      <xdr:row>16</xdr:row>
      <xdr:rowOff>133350</xdr:rowOff>
    </xdr:from>
    <xdr:to>
      <xdr:col>23</xdr:col>
      <xdr:colOff>65830</xdr:colOff>
      <xdr:row>41</xdr:row>
      <xdr:rowOff>47031</xdr:rowOff>
    </xdr:to>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a:stretch>
          <a:fillRect/>
        </a:stretch>
      </xdr:blipFill>
      <xdr:spPr>
        <a:xfrm>
          <a:off x="5857875" y="3219450"/>
          <a:ext cx="6761905" cy="4752381"/>
        </a:xfrm>
        <a:prstGeom prst="rect">
          <a:avLst/>
        </a:prstGeom>
        <a:ln>
          <a:solidFill>
            <a:schemeClr val="accent1"/>
          </a:solidFill>
        </a:ln>
      </xdr:spPr>
    </xdr:pic>
    <xdr:clientData/>
  </xdr:twoCellAnchor>
  <xdr:twoCellAnchor editAs="oneCell">
    <xdr:from>
      <xdr:col>12</xdr:col>
      <xdr:colOff>28575</xdr:colOff>
      <xdr:row>64</xdr:row>
      <xdr:rowOff>66675</xdr:rowOff>
    </xdr:from>
    <xdr:to>
      <xdr:col>23</xdr:col>
      <xdr:colOff>84880</xdr:colOff>
      <xdr:row>88</xdr:row>
      <xdr:rowOff>170856</xdr:rowOff>
    </xdr:to>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a:stretch>
          <a:fillRect/>
        </a:stretch>
      </xdr:blipFill>
      <xdr:spPr>
        <a:xfrm>
          <a:off x="5876925" y="12458700"/>
          <a:ext cx="6761905" cy="4752381"/>
        </a:xfrm>
        <a:prstGeom prst="rect">
          <a:avLst/>
        </a:prstGeom>
        <a:ln>
          <a:solidFill>
            <a:schemeClr val="accent1"/>
          </a:solidFill>
        </a:ln>
      </xdr:spPr>
    </xdr:pic>
    <xdr:clientData/>
  </xdr:twoCellAnchor>
  <xdr:twoCellAnchor editAs="oneCell">
    <xdr:from>
      <xdr:col>12</xdr:col>
      <xdr:colOff>0</xdr:colOff>
      <xdr:row>4</xdr:row>
      <xdr:rowOff>190500</xdr:rowOff>
    </xdr:from>
    <xdr:to>
      <xdr:col>23</xdr:col>
      <xdr:colOff>208686</xdr:colOff>
      <xdr:row>16</xdr:row>
      <xdr:rowOff>9258</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5848350" y="962025"/>
          <a:ext cx="6914286" cy="2133333"/>
        </a:xfrm>
        <a:prstGeom prst="rect">
          <a:avLst/>
        </a:prstGeom>
        <a:ln>
          <a:solidFill>
            <a:schemeClr val="accent1"/>
          </a:solidFill>
        </a:ln>
      </xdr:spPr>
    </xdr:pic>
    <xdr:clientData/>
  </xdr:twoCellAnchor>
  <xdr:twoCellAnchor editAs="oneCell">
    <xdr:from>
      <xdr:col>11</xdr:col>
      <xdr:colOff>133350</xdr:colOff>
      <xdr:row>52</xdr:row>
      <xdr:rowOff>152400</xdr:rowOff>
    </xdr:from>
    <xdr:to>
      <xdr:col>23</xdr:col>
      <xdr:colOff>189636</xdr:colOff>
      <xdr:row>63</xdr:row>
      <xdr:rowOff>161658</xdr:rowOff>
    </xdr:to>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2"/>
        <a:stretch>
          <a:fillRect/>
        </a:stretch>
      </xdr:blipFill>
      <xdr:spPr>
        <a:xfrm>
          <a:off x="5829300" y="10229850"/>
          <a:ext cx="6914286" cy="2133333"/>
        </a:xfrm>
        <a:prstGeom prst="rect">
          <a:avLst/>
        </a:prstGeom>
      </xdr:spPr>
    </xdr:pic>
    <xdr:clientData/>
  </xdr:twoCellAnchor>
  <xdr:twoCellAnchor editAs="oneCell">
    <xdr:from>
      <xdr:col>1</xdr:col>
      <xdr:colOff>57150</xdr:colOff>
      <xdr:row>5</xdr:row>
      <xdr:rowOff>66675</xdr:rowOff>
    </xdr:from>
    <xdr:to>
      <xdr:col>2</xdr:col>
      <xdr:colOff>441325</xdr:colOff>
      <xdr:row>6</xdr:row>
      <xdr:rowOff>28575</xdr:rowOff>
    </xdr:to>
    <xdr:pic>
      <xdr:nvPicPr>
        <xdr:cNvPr id="10" name="Picture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a:stretch>
          <a:fillRect/>
        </a:stretch>
      </xdr:blipFill>
      <xdr:spPr>
        <a:xfrm>
          <a:off x="495300" y="1038225"/>
          <a:ext cx="993775" cy="152400"/>
        </a:xfrm>
        <a:prstGeom prst="rect">
          <a:avLst/>
        </a:prstGeom>
      </xdr:spPr>
    </xdr:pic>
    <xdr:clientData/>
  </xdr:twoCellAnchor>
  <xdr:twoCellAnchor editAs="oneCell">
    <xdr:from>
      <xdr:col>1</xdr:col>
      <xdr:colOff>76200</xdr:colOff>
      <xdr:row>53</xdr:row>
      <xdr:rowOff>76200</xdr:rowOff>
    </xdr:from>
    <xdr:to>
      <xdr:col>2</xdr:col>
      <xdr:colOff>460375</xdr:colOff>
      <xdr:row>54</xdr:row>
      <xdr:rowOff>38100</xdr:rowOff>
    </xdr:to>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3"/>
        <a:stretch>
          <a:fillRect/>
        </a:stretch>
      </xdr:blipFill>
      <xdr:spPr>
        <a:xfrm>
          <a:off x="514350" y="10353675"/>
          <a:ext cx="993775" cy="1524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85725</xdr:colOff>
      <xdr:row>1</xdr:row>
      <xdr:rowOff>19050</xdr:rowOff>
    </xdr:from>
    <xdr:to>
      <xdr:col>17</xdr:col>
      <xdr:colOff>542925</xdr:colOff>
      <xdr:row>7</xdr:row>
      <xdr:rowOff>147320</xdr:rowOff>
    </xdr:to>
    <xdr:pic>
      <xdr:nvPicPr>
        <xdr:cNvPr id="10" name="Picture 9">
          <a:extLst>
            <a:ext uri="{FF2B5EF4-FFF2-40B4-BE49-F238E27FC236}">
              <a16:creationId xmlns:a16="http://schemas.microsoft.com/office/drawing/2014/main" id="{00000000-0008-0000-0E00-00000A000000}"/>
            </a:ext>
          </a:extLst>
        </xdr:cNvPr>
        <xdr:cNvPicPr/>
      </xdr:nvPicPr>
      <xdr:blipFill>
        <a:blip xmlns:r="http://schemas.openxmlformats.org/officeDocument/2006/relationships" r:embed="rId1"/>
        <a:stretch>
          <a:fillRect/>
        </a:stretch>
      </xdr:blipFill>
      <xdr:spPr>
        <a:xfrm>
          <a:off x="6915150" y="266700"/>
          <a:ext cx="6886575" cy="1366520"/>
        </a:xfrm>
        <a:prstGeom prst="rect">
          <a:avLst/>
        </a:prstGeom>
        <a:ln>
          <a:solidFill>
            <a:schemeClr val="accent1"/>
          </a:solidFill>
        </a:ln>
      </xdr:spPr>
    </xdr:pic>
    <xdr:clientData/>
  </xdr:twoCellAnchor>
  <xdr:twoCellAnchor editAs="oneCell">
    <xdr:from>
      <xdr:col>8</xdr:col>
      <xdr:colOff>95250</xdr:colOff>
      <xdr:row>50</xdr:row>
      <xdr:rowOff>85725</xdr:rowOff>
    </xdr:from>
    <xdr:to>
      <xdr:col>17</xdr:col>
      <xdr:colOff>552450</xdr:colOff>
      <xdr:row>73</xdr:row>
      <xdr:rowOff>22225</xdr:rowOff>
    </xdr:to>
    <xdr:pic>
      <xdr:nvPicPr>
        <xdr:cNvPr id="12" name="Picture 11">
          <a:extLst>
            <a:ext uri="{FF2B5EF4-FFF2-40B4-BE49-F238E27FC236}">
              <a16:creationId xmlns:a16="http://schemas.microsoft.com/office/drawing/2014/main" id="{00000000-0008-0000-0E00-00000C000000}"/>
            </a:ext>
          </a:extLst>
        </xdr:cNvPr>
        <xdr:cNvPicPr/>
      </xdr:nvPicPr>
      <xdr:blipFill>
        <a:blip xmlns:r="http://schemas.openxmlformats.org/officeDocument/2006/relationships" r:embed="rId2"/>
        <a:stretch>
          <a:fillRect/>
        </a:stretch>
      </xdr:blipFill>
      <xdr:spPr>
        <a:xfrm>
          <a:off x="6924675" y="10058400"/>
          <a:ext cx="6886575" cy="4518025"/>
        </a:xfrm>
        <a:prstGeom prst="rect">
          <a:avLst/>
        </a:prstGeom>
        <a:ln>
          <a:solidFill>
            <a:schemeClr val="accent1"/>
          </a:solidFill>
        </a:ln>
      </xdr:spPr>
    </xdr:pic>
    <xdr:clientData/>
  </xdr:twoCellAnchor>
  <xdr:twoCellAnchor editAs="oneCell">
    <xdr:from>
      <xdr:col>8</xdr:col>
      <xdr:colOff>95251</xdr:colOff>
      <xdr:row>8</xdr:row>
      <xdr:rowOff>19050</xdr:rowOff>
    </xdr:from>
    <xdr:to>
      <xdr:col>17</xdr:col>
      <xdr:colOff>552451</xdr:colOff>
      <xdr:row>50</xdr:row>
      <xdr:rowOff>47625</xdr:rowOff>
    </xdr:to>
    <xdr:pic>
      <xdr:nvPicPr>
        <xdr:cNvPr id="13" name="Picture 12">
          <a:extLst>
            <a:ext uri="{FF2B5EF4-FFF2-40B4-BE49-F238E27FC236}">
              <a16:creationId xmlns:a16="http://schemas.microsoft.com/office/drawing/2014/main" id="{00000000-0008-0000-0E00-00000D000000}"/>
            </a:ext>
          </a:extLst>
        </xdr:cNvPr>
        <xdr:cNvPicPr/>
      </xdr:nvPicPr>
      <xdr:blipFill>
        <a:blip xmlns:r="http://schemas.openxmlformats.org/officeDocument/2006/relationships" r:embed="rId3"/>
        <a:stretch>
          <a:fillRect/>
        </a:stretch>
      </xdr:blipFill>
      <xdr:spPr>
        <a:xfrm>
          <a:off x="6924676" y="1752600"/>
          <a:ext cx="6886575" cy="8153400"/>
        </a:xfrm>
        <a:prstGeom prst="rect">
          <a:avLst/>
        </a:prstGeom>
        <a:ln>
          <a:solidFill>
            <a:schemeClr val="accent1"/>
          </a:solidFill>
        </a:ln>
      </xdr:spPr>
    </xdr:pic>
    <xdr:clientData/>
  </xdr:twoCellAnchor>
  <xdr:twoCellAnchor editAs="oneCell">
    <xdr:from>
      <xdr:col>1</xdr:col>
      <xdr:colOff>104775</xdr:colOff>
      <xdr:row>4</xdr:row>
      <xdr:rowOff>85725</xdr:rowOff>
    </xdr:from>
    <xdr:to>
      <xdr:col>2</xdr:col>
      <xdr:colOff>488950</xdr:colOff>
      <xdr:row>5</xdr:row>
      <xdr:rowOff>114300</xdr:rowOff>
    </xdr:to>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4"/>
        <a:stretch>
          <a:fillRect/>
        </a:stretch>
      </xdr:blipFill>
      <xdr:spPr>
        <a:xfrm>
          <a:off x="285750" y="1323975"/>
          <a:ext cx="1098550" cy="152400"/>
        </a:xfrm>
        <a:prstGeom prst="rect">
          <a:avLst/>
        </a:prstGeom>
      </xdr:spPr>
    </xdr:pic>
    <xdr:clientData/>
  </xdr:twoCellAnchor>
  <xdr:oneCellAnchor>
    <xdr:from>
      <xdr:col>1</xdr:col>
      <xdr:colOff>104775</xdr:colOff>
      <xdr:row>50</xdr:row>
      <xdr:rowOff>85725</xdr:rowOff>
    </xdr:from>
    <xdr:ext cx="1098550" cy="152400"/>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4"/>
        <a:stretch>
          <a:fillRect/>
        </a:stretch>
      </xdr:blipFill>
      <xdr:spPr>
        <a:xfrm>
          <a:off x="285750" y="10744200"/>
          <a:ext cx="1098550" cy="152400"/>
        </a:xfrm>
        <a:prstGeom prst="rect">
          <a:avLst/>
        </a:prstGeom>
      </xdr:spPr>
    </xdr:pic>
    <xdr:clientData/>
  </xdr:oneCellAnchor>
  <xdr:oneCellAnchor>
    <xdr:from>
      <xdr:col>1</xdr:col>
      <xdr:colOff>104775</xdr:colOff>
      <xdr:row>50</xdr:row>
      <xdr:rowOff>85725</xdr:rowOff>
    </xdr:from>
    <xdr:ext cx="1098550" cy="152400"/>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4"/>
        <a:stretch>
          <a:fillRect/>
        </a:stretch>
      </xdr:blipFill>
      <xdr:spPr>
        <a:xfrm>
          <a:off x="285750" y="10744200"/>
          <a:ext cx="1098550" cy="15240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10</xdr:col>
      <xdr:colOff>57150</xdr:colOff>
      <xdr:row>1</xdr:row>
      <xdr:rowOff>28575</xdr:rowOff>
    </xdr:from>
    <xdr:to>
      <xdr:col>17</xdr:col>
      <xdr:colOff>495300</xdr:colOff>
      <xdr:row>4</xdr:row>
      <xdr:rowOff>149860</xdr:rowOff>
    </xdr:to>
    <xdr:pic>
      <xdr:nvPicPr>
        <xdr:cNvPr id="18" name="Picture 17">
          <a:extLst>
            <a:ext uri="{FF2B5EF4-FFF2-40B4-BE49-F238E27FC236}">
              <a16:creationId xmlns:a16="http://schemas.microsoft.com/office/drawing/2014/main" id="{00000000-0008-0000-0F00-000012000000}"/>
            </a:ext>
          </a:extLst>
        </xdr:cNvPr>
        <xdr:cNvPicPr/>
      </xdr:nvPicPr>
      <xdr:blipFill>
        <a:blip xmlns:r="http://schemas.openxmlformats.org/officeDocument/2006/relationships" r:embed="rId1"/>
        <a:stretch>
          <a:fillRect/>
        </a:stretch>
      </xdr:blipFill>
      <xdr:spPr>
        <a:xfrm>
          <a:off x="7334250" y="276225"/>
          <a:ext cx="5943600" cy="864235"/>
        </a:xfrm>
        <a:prstGeom prst="rect">
          <a:avLst/>
        </a:prstGeom>
      </xdr:spPr>
    </xdr:pic>
    <xdr:clientData/>
  </xdr:twoCellAnchor>
  <xdr:twoCellAnchor editAs="oneCell">
    <xdr:from>
      <xdr:col>10</xdr:col>
      <xdr:colOff>38100</xdr:colOff>
      <xdr:row>5</xdr:row>
      <xdr:rowOff>57150</xdr:rowOff>
    </xdr:from>
    <xdr:to>
      <xdr:col>17</xdr:col>
      <xdr:colOff>113030</xdr:colOff>
      <xdr:row>26</xdr:row>
      <xdr:rowOff>94615</xdr:rowOff>
    </xdr:to>
    <xdr:pic>
      <xdr:nvPicPr>
        <xdr:cNvPr id="19" name="Picture 18">
          <a:extLst>
            <a:ext uri="{FF2B5EF4-FFF2-40B4-BE49-F238E27FC236}">
              <a16:creationId xmlns:a16="http://schemas.microsoft.com/office/drawing/2014/main" id="{00000000-0008-0000-0F00-000013000000}"/>
            </a:ext>
          </a:extLst>
        </xdr:cNvPr>
        <xdr:cNvPicPr/>
      </xdr:nvPicPr>
      <xdr:blipFill>
        <a:blip xmlns:r="http://schemas.openxmlformats.org/officeDocument/2006/relationships" r:embed="rId2"/>
        <a:stretch>
          <a:fillRect/>
        </a:stretch>
      </xdr:blipFill>
      <xdr:spPr>
        <a:xfrm>
          <a:off x="7315200" y="1295400"/>
          <a:ext cx="5580380" cy="4504690"/>
        </a:xfrm>
        <a:prstGeom prst="rect">
          <a:avLst/>
        </a:prstGeom>
      </xdr:spPr>
    </xdr:pic>
    <xdr:clientData/>
  </xdr:twoCellAnchor>
  <xdr:twoCellAnchor editAs="oneCell">
    <xdr:from>
      <xdr:col>10</xdr:col>
      <xdr:colOff>9525</xdr:colOff>
      <xdr:row>26</xdr:row>
      <xdr:rowOff>123825</xdr:rowOff>
    </xdr:from>
    <xdr:to>
      <xdr:col>15</xdr:col>
      <xdr:colOff>361315</xdr:colOff>
      <xdr:row>57</xdr:row>
      <xdr:rowOff>179705</xdr:rowOff>
    </xdr:to>
    <xdr:pic>
      <xdr:nvPicPr>
        <xdr:cNvPr id="20" name="Picture 19">
          <a:extLst>
            <a:ext uri="{FF2B5EF4-FFF2-40B4-BE49-F238E27FC236}">
              <a16:creationId xmlns:a16="http://schemas.microsoft.com/office/drawing/2014/main" id="{00000000-0008-0000-0F00-000014000000}"/>
            </a:ext>
          </a:extLst>
        </xdr:cNvPr>
        <xdr:cNvPicPr/>
      </xdr:nvPicPr>
      <xdr:blipFill>
        <a:blip xmlns:r="http://schemas.openxmlformats.org/officeDocument/2006/relationships" r:embed="rId3"/>
        <a:stretch>
          <a:fillRect/>
        </a:stretch>
      </xdr:blipFill>
      <xdr:spPr>
        <a:xfrm>
          <a:off x="7286625" y="5829300"/>
          <a:ext cx="4428490" cy="6075680"/>
        </a:xfrm>
        <a:prstGeom prst="rect">
          <a:avLst/>
        </a:prstGeom>
        <a:ln>
          <a:noFill/>
        </a:ln>
      </xdr:spPr>
    </xdr:pic>
    <xdr:clientData/>
  </xdr:twoCellAnchor>
  <xdr:twoCellAnchor editAs="oneCell">
    <xdr:from>
      <xdr:col>10</xdr:col>
      <xdr:colOff>38100</xdr:colOff>
      <xdr:row>59</xdr:row>
      <xdr:rowOff>19050</xdr:rowOff>
    </xdr:from>
    <xdr:to>
      <xdr:col>15</xdr:col>
      <xdr:colOff>361315</xdr:colOff>
      <xdr:row>69</xdr:row>
      <xdr:rowOff>104140</xdr:rowOff>
    </xdr:to>
    <xdr:pic>
      <xdr:nvPicPr>
        <xdr:cNvPr id="21" name="Picture 20">
          <a:extLst>
            <a:ext uri="{FF2B5EF4-FFF2-40B4-BE49-F238E27FC236}">
              <a16:creationId xmlns:a16="http://schemas.microsoft.com/office/drawing/2014/main" id="{00000000-0008-0000-0F00-000015000000}"/>
            </a:ext>
          </a:extLst>
        </xdr:cNvPr>
        <xdr:cNvPicPr/>
      </xdr:nvPicPr>
      <xdr:blipFill>
        <a:blip xmlns:r="http://schemas.openxmlformats.org/officeDocument/2006/relationships" r:embed="rId4"/>
        <a:stretch>
          <a:fillRect/>
        </a:stretch>
      </xdr:blipFill>
      <xdr:spPr>
        <a:xfrm>
          <a:off x="7315200" y="11944350"/>
          <a:ext cx="4399915" cy="2437765"/>
        </a:xfrm>
        <a:prstGeom prst="rect">
          <a:avLst/>
        </a:prstGeom>
      </xdr:spPr>
    </xdr:pic>
    <xdr:clientData/>
  </xdr:twoCellAnchor>
  <xdr:twoCellAnchor editAs="oneCell">
    <xdr:from>
      <xdr:col>10</xdr:col>
      <xdr:colOff>19050</xdr:colOff>
      <xdr:row>70</xdr:row>
      <xdr:rowOff>9525</xdr:rowOff>
    </xdr:from>
    <xdr:to>
      <xdr:col>16</xdr:col>
      <xdr:colOff>408305</xdr:colOff>
      <xdr:row>75</xdr:row>
      <xdr:rowOff>8890</xdr:rowOff>
    </xdr:to>
    <xdr:pic>
      <xdr:nvPicPr>
        <xdr:cNvPr id="22" name="Picture 21">
          <a:extLst>
            <a:ext uri="{FF2B5EF4-FFF2-40B4-BE49-F238E27FC236}">
              <a16:creationId xmlns:a16="http://schemas.microsoft.com/office/drawing/2014/main" id="{00000000-0008-0000-0F00-000016000000}"/>
            </a:ext>
          </a:extLst>
        </xdr:cNvPr>
        <xdr:cNvPicPr/>
      </xdr:nvPicPr>
      <xdr:blipFill>
        <a:blip xmlns:r="http://schemas.openxmlformats.org/officeDocument/2006/relationships" r:embed="rId5"/>
        <a:stretch>
          <a:fillRect/>
        </a:stretch>
      </xdr:blipFill>
      <xdr:spPr>
        <a:xfrm>
          <a:off x="7296150" y="14535150"/>
          <a:ext cx="5180330" cy="999490"/>
        </a:xfrm>
        <a:prstGeom prst="rect">
          <a:avLst/>
        </a:prstGeom>
      </xdr:spPr>
    </xdr:pic>
    <xdr:clientData/>
  </xdr:twoCellAnchor>
  <xdr:twoCellAnchor editAs="oneCell">
    <xdr:from>
      <xdr:col>10</xdr:col>
      <xdr:colOff>19050</xdr:colOff>
      <xdr:row>76</xdr:row>
      <xdr:rowOff>19050</xdr:rowOff>
    </xdr:from>
    <xdr:to>
      <xdr:col>17</xdr:col>
      <xdr:colOff>457200</xdr:colOff>
      <xdr:row>82</xdr:row>
      <xdr:rowOff>57785</xdr:rowOff>
    </xdr:to>
    <xdr:pic>
      <xdr:nvPicPr>
        <xdr:cNvPr id="23" name="Picture 22">
          <a:extLst>
            <a:ext uri="{FF2B5EF4-FFF2-40B4-BE49-F238E27FC236}">
              <a16:creationId xmlns:a16="http://schemas.microsoft.com/office/drawing/2014/main" id="{00000000-0008-0000-0F00-000017000000}"/>
            </a:ext>
          </a:extLst>
        </xdr:cNvPr>
        <xdr:cNvPicPr/>
      </xdr:nvPicPr>
      <xdr:blipFill>
        <a:blip xmlns:r="http://schemas.openxmlformats.org/officeDocument/2006/relationships" r:embed="rId6"/>
        <a:stretch>
          <a:fillRect/>
        </a:stretch>
      </xdr:blipFill>
      <xdr:spPr>
        <a:xfrm>
          <a:off x="7448550" y="15963900"/>
          <a:ext cx="5943600" cy="1076960"/>
        </a:xfrm>
        <a:prstGeom prst="rect">
          <a:avLst/>
        </a:prstGeom>
      </xdr:spPr>
    </xdr:pic>
    <xdr:clientData/>
  </xdr:twoCellAnchor>
  <xdr:twoCellAnchor editAs="oneCell">
    <xdr:from>
      <xdr:col>1</xdr:col>
      <xdr:colOff>66675</xdr:colOff>
      <xdr:row>6</xdr:row>
      <xdr:rowOff>0</xdr:rowOff>
    </xdr:from>
    <xdr:to>
      <xdr:col>2</xdr:col>
      <xdr:colOff>346075</xdr:colOff>
      <xdr:row>6</xdr:row>
      <xdr:rowOff>133350</xdr:rowOff>
    </xdr:to>
    <xdr:pic>
      <xdr:nvPicPr>
        <xdr:cNvPr id="12" name="Picture 1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7"/>
        <a:stretch>
          <a:fillRect/>
        </a:stretch>
      </xdr:blipFill>
      <xdr:spPr>
        <a:xfrm>
          <a:off x="247650" y="1362075"/>
          <a:ext cx="993775" cy="133350"/>
        </a:xfrm>
        <a:prstGeom prst="rect">
          <a:avLst/>
        </a:prstGeom>
      </xdr:spPr>
    </xdr:pic>
    <xdr:clientData/>
  </xdr:twoCellAnchor>
  <xdr:twoCellAnchor editAs="oneCell">
    <xdr:from>
      <xdr:col>1</xdr:col>
      <xdr:colOff>66675</xdr:colOff>
      <xdr:row>52</xdr:row>
      <xdr:rowOff>114300</xdr:rowOff>
    </xdr:from>
    <xdr:to>
      <xdr:col>2</xdr:col>
      <xdr:colOff>346075</xdr:colOff>
      <xdr:row>53</xdr:row>
      <xdr:rowOff>142875</xdr:rowOff>
    </xdr:to>
    <xdr:pic>
      <xdr:nvPicPr>
        <xdr:cNvPr id="13" name="Picture 12">
          <a:extLst>
            <a:ext uri="{FF2B5EF4-FFF2-40B4-BE49-F238E27FC236}">
              <a16:creationId xmlns:a16="http://schemas.microsoft.com/office/drawing/2014/main" id="{00000000-0008-0000-0F00-00000D000000}"/>
            </a:ext>
          </a:extLst>
        </xdr:cNvPr>
        <xdr:cNvPicPr>
          <a:picLocks noChangeAspect="1"/>
        </xdr:cNvPicPr>
      </xdr:nvPicPr>
      <xdr:blipFill>
        <a:blip xmlns:r="http://schemas.openxmlformats.org/officeDocument/2006/relationships" r:embed="rId7"/>
        <a:stretch>
          <a:fillRect/>
        </a:stretch>
      </xdr:blipFill>
      <xdr:spPr>
        <a:xfrm>
          <a:off x="247650" y="10925175"/>
          <a:ext cx="993775" cy="1524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85725</xdr:colOff>
      <xdr:row>4</xdr:row>
      <xdr:rowOff>85725</xdr:rowOff>
    </xdr:from>
    <xdr:to>
      <xdr:col>2</xdr:col>
      <xdr:colOff>231775</xdr:colOff>
      <xdr:row>5</xdr:row>
      <xdr:rowOff>9525</xdr:rowOff>
    </xdr:to>
    <xdr:pic>
      <xdr:nvPicPr>
        <xdr:cNvPr id="12" name="Picture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1"/>
        <a:stretch>
          <a:fillRect/>
        </a:stretch>
      </xdr:blipFill>
      <xdr:spPr>
        <a:xfrm>
          <a:off x="266700" y="1076325"/>
          <a:ext cx="993775" cy="152400"/>
        </a:xfrm>
        <a:prstGeom prst="rect">
          <a:avLst/>
        </a:prstGeom>
      </xdr:spPr>
    </xdr:pic>
    <xdr:clientData/>
  </xdr:twoCellAnchor>
  <xdr:twoCellAnchor editAs="oneCell">
    <xdr:from>
      <xdr:col>1</xdr:col>
      <xdr:colOff>66675</xdr:colOff>
      <xdr:row>53</xdr:row>
      <xdr:rowOff>76200</xdr:rowOff>
    </xdr:from>
    <xdr:to>
      <xdr:col>2</xdr:col>
      <xdr:colOff>212725</xdr:colOff>
      <xdr:row>54</xdr:row>
      <xdr:rowOff>0</xdr:rowOff>
    </xdr:to>
    <xdr:pic>
      <xdr:nvPicPr>
        <xdr:cNvPr id="13" name="Picture 12">
          <a:extLst>
            <a:ext uri="{FF2B5EF4-FFF2-40B4-BE49-F238E27FC236}">
              <a16:creationId xmlns:a16="http://schemas.microsoft.com/office/drawing/2014/main" id="{00000000-0008-0000-1000-00000D000000}"/>
            </a:ext>
          </a:extLst>
        </xdr:cNvPr>
        <xdr:cNvPicPr>
          <a:picLocks noChangeAspect="1"/>
        </xdr:cNvPicPr>
      </xdr:nvPicPr>
      <xdr:blipFill>
        <a:blip xmlns:r="http://schemas.openxmlformats.org/officeDocument/2006/relationships" r:embed="rId1"/>
        <a:stretch>
          <a:fillRect/>
        </a:stretch>
      </xdr:blipFill>
      <xdr:spPr>
        <a:xfrm>
          <a:off x="247650" y="10382250"/>
          <a:ext cx="993775" cy="152400"/>
        </a:xfrm>
        <a:prstGeom prst="rect">
          <a:avLst/>
        </a:prstGeom>
      </xdr:spPr>
    </xdr:pic>
    <xdr:clientData/>
  </xdr:twoCellAnchor>
  <xdr:twoCellAnchor editAs="oneCell">
    <xdr:from>
      <xdr:col>10</xdr:col>
      <xdr:colOff>9524</xdr:colOff>
      <xdr:row>8</xdr:row>
      <xdr:rowOff>38100</xdr:rowOff>
    </xdr:from>
    <xdr:to>
      <xdr:col>17</xdr:col>
      <xdr:colOff>838200</xdr:colOff>
      <xdr:row>42</xdr:row>
      <xdr:rowOff>5874</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6953249" y="1866900"/>
          <a:ext cx="6762751" cy="6482874"/>
        </a:xfrm>
        <a:prstGeom prst="rect">
          <a:avLst/>
        </a:prstGeom>
        <a:ln>
          <a:solidFill>
            <a:schemeClr val="accent1"/>
          </a:solidFill>
        </a:ln>
      </xdr:spPr>
    </xdr:pic>
    <xdr:clientData/>
  </xdr:twoCellAnchor>
  <xdr:twoCellAnchor editAs="oneCell">
    <xdr:from>
      <xdr:col>10</xdr:col>
      <xdr:colOff>0</xdr:colOff>
      <xdr:row>57</xdr:row>
      <xdr:rowOff>57150</xdr:rowOff>
    </xdr:from>
    <xdr:to>
      <xdr:col>18</xdr:col>
      <xdr:colOff>0</xdr:colOff>
      <xdr:row>97</xdr:row>
      <xdr:rowOff>34594</xdr:rowOff>
    </xdr:to>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3"/>
        <a:stretch>
          <a:fillRect/>
        </a:stretch>
      </xdr:blipFill>
      <xdr:spPr>
        <a:xfrm>
          <a:off x="6943725" y="11344275"/>
          <a:ext cx="6781800" cy="7292644"/>
        </a:xfrm>
        <a:prstGeom prst="rect">
          <a:avLst/>
        </a:prstGeom>
        <a:ln>
          <a:solidFill>
            <a:schemeClr val="accent1"/>
          </a:solidFill>
        </a:ln>
      </xdr:spPr>
    </xdr:pic>
    <xdr:clientData/>
  </xdr:twoCellAnchor>
  <xdr:oneCellAnchor>
    <xdr:from>
      <xdr:col>1</xdr:col>
      <xdr:colOff>66675</xdr:colOff>
      <xdr:row>103</xdr:row>
      <xdr:rowOff>76200</xdr:rowOff>
    </xdr:from>
    <xdr:ext cx="993775" cy="152400"/>
    <xdr:pic>
      <xdr:nvPicPr>
        <xdr:cNvPr id="6" name="Pictur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stretch>
          <a:fillRect/>
        </a:stretch>
      </xdr:blipFill>
      <xdr:spPr>
        <a:xfrm>
          <a:off x="247650" y="10515600"/>
          <a:ext cx="993775" cy="152400"/>
        </a:xfrm>
        <a:prstGeom prst="rect">
          <a:avLst/>
        </a:prstGeom>
      </xdr:spPr>
    </xdr:pic>
    <xdr:clientData/>
  </xdr:oneCellAnchor>
  <xdr:oneCellAnchor>
    <xdr:from>
      <xdr:col>10</xdr:col>
      <xdr:colOff>9524</xdr:colOff>
      <xdr:row>107</xdr:row>
      <xdr:rowOff>57150</xdr:rowOff>
    </xdr:from>
    <xdr:ext cx="6772275" cy="7292644"/>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a:stretch>
          <a:fillRect/>
        </a:stretch>
      </xdr:blipFill>
      <xdr:spPr>
        <a:xfrm>
          <a:off x="6953249" y="20878800"/>
          <a:ext cx="6772275" cy="7292644"/>
        </a:xfrm>
        <a:prstGeom prst="rect">
          <a:avLst/>
        </a:prstGeom>
        <a:ln>
          <a:solidFill>
            <a:schemeClr val="accent1"/>
          </a:solidFill>
        </a:ln>
      </xdr:spPr>
    </xdr:pic>
    <xdr:clientData/>
  </xdr:oneCellAnchor>
  <xdr:oneCellAnchor>
    <xdr:from>
      <xdr:col>1</xdr:col>
      <xdr:colOff>66675</xdr:colOff>
      <xdr:row>153</xdr:row>
      <xdr:rowOff>76200</xdr:rowOff>
    </xdr:from>
    <xdr:ext cx="993775" cy="152400"/>
    <xdr:pic>
      <xdr:nvPicPr>
        <xdr:cNvPr id="8" name="Picture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1"/>
        <a:stretch>
          <a:fillRect/>
        </a:stretch>
      </xdr:blipFill>
      <xdr:spPr>
        <a:xfrm>
          <a:off x="247650" y="10515600"/>
          <a:ext cx="993775" cy="152400"/>
        </a:xfrm>
        <a:prstGeom prst="rect">
          <a:avLst/>
        </a:prstGeom>
      </xdr:spPr>
    </xdr:pic>
    <xdr:clientData/>
  </xdr:oneCellAnchor>
  <xdr:oneCellAnchor>
    <xdr:from>
      <xdr:col>9</xdr:col>
      <xdr:colOff>180974</xdr:colOff>
      <xdr:row>157</xdr:row>
      <xdr:rowOff>57150</xdr:rowOff>
    </xdr:from>
    <xdr:ext cx="6772275" cy="7292644"/>
    <xdr:pic>
      <xdr:nvPicPr>
        <xdr:cNvPr id="9" name="Picture 8">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3"/>
        <a:stretch>
          <a:fillRect/>
        </a:stretch>
      </xdr:blipFill>
      <xdr:spPr>
        <a:xfrm>
          <a:off x="6943724" y="30413325"/>
          <a:ext cx="6772275" cy="7292644"/>
        </a:xfrm>
        <a:prstGeom prst="rect">
          <a:avLst/>
        </a:prstGeom>
        <a:ln>
          <a:solidFill>
            <a:schemeClr val="accent1"/>
          </a:solidFill>
        </a:ln>
      </xdr:spPr>
    </xdr:pic>
    <xdr:clientData/>
  </xdr:oneCellAnchor>
  <xdr:oneCellAnchor>
    <xdr:from>
      <xdr:col>1</xdr:col>
      <xdr:colOff>66675</xdr:colOff>
      <xdr:row>203</xdr:row>
      <xdr:rowOff>76200</xdr:rowOff>
    </xdr:from>
    <xdr:ext cx="993775" cy="152400"/>
    <xdr:pic>
      <xdr:nvPicPr>
        <xdr:cNvPr id="14" name="Picture 13">
          <a:extLst>
            <a:ext uri="{FF2B5EF4-FFF2-40B4-BE49-F238E27FC236}">
              <a16:creationId xmlns:a16="http://schemas.microsoft.com/office/drawing/2014/main" id="{00000000-0008-0000-1000-00000E000000}"/>
            </a:ext>
          </a:extLst>
        </xdr:cNvPr>
        <xdr:cNvPicPr>
          <a:picLocks noChangeAspect="1"/>
        </xdr:cNvPicPr>
      </xdr:nvPicPr>
      <xdr:blipFill>
        <a:blip xmlns:r="http://schemas.openxmlformats.org/officeDocument/2006/relationships" r:embed="rId1"/>
        <a:stretch>
          <a:fillRect/>
        </a:stretch>
      </xdr:blipFill>
      <xdr:spPr>
        <a:xfrm>
          <a:off x="247650" y="10515600"/>
          <a:ext cx="993775" cy="152400"/>
        </a:xfrm>
        <a:prstGeom prst="rect">
          <a:avLst/>
        </a:prstGeom>
      </xdr:spPr>
    </xdr:pic>
    <xdr:clientData/>
  </xdr:oneCellAnchor>
  <xdr:oneCellAnchor>
    <xdr:from>
      <xdr:col>9</xdr:col>
      <xdr:colOff>180974</xdr:colOff>
      <xdr:row>207</xdr:row>
      <xdr:rowOff>57150</xdr:rowOff>
    </xdr:from>
    <xdr:ext cx="6791325" cy="7292644"/>
    <xdr:pic>
      <xdr:nvPicPr>
        <xdr:cNvPr id="15" name="Picture 14">
          <a:extLst>
            <a:ext uri="{FF2B5EF4-FFF2-40B4-BE49-F238E27FC236}">
              <a16:creationId xmlns:a16="http://schemas.microsoft.com/office/drawing/2014/main" id="{00000000-0008-0000-1000-00000F000000}"/>
            </a:ext>
          </a:extLst>
        </xdr:cNvPr>
        <xdr:cNvPicPr>
          <a:picLocks noChangeAspect="1"/>
        </xdr:cNvPicPr>
      </xdr:nvPicPr>
      <xdr:blipFill>
        <a:blip xmlns:r="http://schemas.openxmlformats.org/officeDocument/2006/relationships" r:embed="rId3"/>
        <a:stretch>
          <a:fillRect/>
        </a:stretch>
      </xdr:blipFill>
      <xdr:spPr>
        <a:xfrm>
          <a:off x="6943724" y="39947850"/>
          <a:ext cx="6791325" cy="7292644"/>
        </a:xfrm>
        <a:prstGeom prst="rect">
          <a:avLst/>
        </a:prstGeom>
        <a:ln>
          <a:solidFill>
            <a:schemeClr val="accent1"/>
          </a:solid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8</xdr:col>
      <xdr:colOff>114300</xdr:colOff>
      <xdr:row>1</xdr:row>
      <xdr:rowOff>19050</xdr:rowOff>
    </xdr:from>
    <xdr:to>
      <xdr:col>16</xdr:col>
      <xdr:colOff>199167</xdr:colOff>
      <xdr:row>52</xdr:row>
      <xdr:rowOff>198425</xdr:rowOff>
    </xdr:to>
    <xdr:pic>
      <xdr:nvPicPr>
        <xdr:cNvPr id="14" name="Picture 13">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1"/>
        <a:stretch>
          <a:fillRect/>
        </a:stretch>
      </xdr:blipFill>
      <xdr:spPr>
        <a:xfrm>
          <a:off x="6362700" y="266700"/>
          <a:ext cx="6866667" cy="12809525"/>
        </a:xfrm>
        <a:prstGeom prst="rect">
          <a:avLst/>
        </a:prstGeom>
        <a:ln>
          <a:solidFill>
            <a:schemeClr val="accent1"/>
          </a:solidFill>
        </a:ln>
      </xdr:spPr>
    </xdr:pic>
    <xdr:clientData/>
  </xdr:twoCellAnchor>
  <xdr:twoCellAnchor editAs="oneCell">
    <xdr:from>
      <xdr:col>8</xdr:col>
      <xdr:colOff>95250</xdr:colOff>
      <xdr:row>56</xdr:row>
      <xdr:rowOff>38100</xdr:rowOff>
    </xdr:from>
    <xdr:to>
      <xdr:col>16</xdr:col>
      <xdr:colOff>180117</xdr:colOff>
      <xdr:row>107</xdr:row>
      <xdr:rowOff>217475</xdr:rowOff>
    </xdr:to>
    <xdr:pic>
      <xdr:nvPicPr>
        <xdr:cNvPr id="15" name="Picture 14">
          <a:extLst>
            <a:ext uri="{FF2B5EF4-FFF2-40B4-BE49-F238E27FC236}">
              <a16:creationId xmlns:a16="http://schemas.microsoft.com/office/drawing/2014/main" id="{00000000-0008-0000-1100-00000F000000}"/>
            </a:ext>
          </a:extLst>
        </xdr:cNvPr>
        <xdr:cNvPicPr>
          <a:picLocks noChangeAspect="1"/>
        </xdr:cNvPicPr>
      </xdr:nvPicPr>
      <xdr:blipFill>
        <a:blip xmlns:r="http://schemas.openxmlformats.org/officeDocument/2006/relationships" r:embed="rId1"/>
        <a:stretch>
          <a:fillRect/>
        </a:stretch>
      </xdr:blipFill>
      <xdr:spPr>
        <a:xfrm>
          <a:off x="6343650" y="13906500"/>
          <a:ext cx="6866667" cy="12809525"/>
        </a:xfrm>
        <a:prstGeom prst="rect">
          <a:avLst/>
        </a:prstGeom>
        <a:ln>
          <a:solidFill>
            <a:schemeClr val="accent1"/>
          </a:solidFill>
        </a:ln>
      </xdr:spPr>
    </xdr:pic>
    <xdr:clientData/>
  </xdr:twoCellAnchor>
  <xdr:twoCellAnchor editAs="oneCell">
    <xdr:from>
      <xdr:col>1</xdr:col>
      <xdr:colOff>47625</xdr:colOff>
      <xdr:row>4</xdr:row>
      <xdr:rowOff>38100</xdr:rowOff>
    </xdr:from>
    <xdr:to>
      <xdr:col>2</xdr:col>
      <xdr:colOff>193675</xdr:colOff>
      <xdr:row>4</xdr:row>
      <xdr:rowOff>190500</xdr:rowOff>
    </xdr:to>
    <xdr:pic>
      <xdr:nvPicPr>
        <xdr:cNvPr id="8" name="Picture 7">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2"/>
        <a:stretch>
          <a:fillRect/>
        </a:stretch>
      </xdr:blipFill>
      <xdr:spPr>
        <a:xfrm>
          <a:off x="228600" y="1028700"/>
          <a:ext cx="993775" cy="152400"/>
        </a:xfrm>
        <a:prstGeom prst="rect">
          <a:avLst/>
        </a:prstGeom>
      </xdr:spPr>
    </xdr:pic>
    <xdr:clientData/>
  </xdr:twoCellAnchor>
  <xdr:twoCellAnchor editAs="oneCell">
    <xdr:from>
      <xdr:col>1</xdr:col>
      <xdr:colOff>57150</xdr:colOff>
      <xdr:row>31</xdr:row>
      <xdr:rowOff>57150</xdr:rowOff>
    </xdr:from>
    <xdr:to>
      <xdr:col>2</xdr:col>
      <xdr:colOff>203200</xdr:colOff>
      <xdr:row>31</xdr:row>
      <xdr:rowOff>209550</xdr:rowOff>
    </xdr:to>
    <xdr:pic>
      <xdr:nvPicPr>
        <xdr:cNvPr id="10" name="Picture 9">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2"/>
        <a:stretch>
          <a:fillRect/>
        </a:stretch>
      </xdr:blipFill>
      <xdr:spPr>
        <a:xfrm>
          <a:off x="238125" y="7734300"/>
          <a:ext cx="993775" cy="152400"/>
        </a:xfrm>
        <a:prstGeom prst="rect">
          <a:avLst/>
        </a:prstGeom>
      </xdr:spPr>
    </xdr:pic>
    <xdr:clientData/>
  </xdr:twoCellAnchor>
  <xdr:twoCellAnchor editAs="oneCell">
    <xdr:from>
      <xdr:col>1</xdr:col>
      <xdr:colOff>57150</xdr:colOff>
      <xdr:row>59</xdr:row>
      <xdr:rowOff>57150</xdr:rowOff>
    </xdr:from>
    <xdr:to>
      <xdr:col>2</xdr:col>
      <xdr:colOff>203200</xdr:colOff>
      <xdr:row>59</xdr:row>
      <xdr:rowOff>209550</xdr:rowOff>
    </xdr:to>
    <xdr:pic>
      <xdr:nvPicPr>
        <xdr:cNvPr id="13" name="Picture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2"/>
        <a:stretch>
          <a:fillRect/>
        </a:stretch>
      </xdr:blipFill>
      <xdr:spPr>
        <a:xfrm>
          <a:off x="238125" y="14668500"/>
          <a:ext cx="993775" cy="152400"/>
        </a:xfrm>
        <a:prstGeom prst="rect">
          <a:avLst/>
        </a:prstGeom>
      </xdr:spPr>
    </xdr:pic>
    <xdr:clientData/>
  </xdr:twoCellAnchor>
  <xdr:twoCellAnchor editAs="oneCell">
    <xdr:from>
      <xdr:col>1</xdr:col>
      <xdr:colOff>57150</xdr:colOff>
      <xdr:row>87</xdr:row>
      <xdr:rowOff>57150</xdr:rowOff>
    </xdr:from>
    <xdr:to>
      <xdr:col>2</xdr:col>
      <xdr:colOff>203200</xdr:colOff>
      <xdr:row>87</xdr:row>
      <xdr:rowOff>209550</xdr:rowOff>
    </xdr:to>
    <xdr:pic>
      <xdr:nvPicPr>
        <xdr:cNvPr id="20" name="Picture 19">
          <a:extLst>
            <a:ext uri="{FF2B5EF4-FFF2-40B4-BE49-F238E27FC236}">
              <a16:creationId xmlns:a16="http://schemas.microsoft.com/office/drawing/2014/main" id="{00000000-0008-0000-1100-000014000000}"/>
            </a:ext>
          </a:extLst>
        </xdr:cNvPr>
        <xdr:cNvPicPr>
          <a:picLocks noChangeAspect="1"/>
        </xdr:cNvPicPr>
      </xdr:nvPicPr>
      <xdr:blipFill>
        <a:blip xmlns:r="http://schemas.openxmlformats.org/officeDocument/2006/relationships" r:embed="rId2"/>
        <a:stretch>
          <a:fillRect/>
        </a:stretch>
      </xdr:blipFill>
      <xdr:spPr>
        <a:xfrm>
          <a:off x="238125" y="21602700"/>
          <a:ext cx="993775" cy="1524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66675</xdr:colOff>
      <xdr:row>4</xdr:row>
      <xdr:rowOff>47625</xdr:rowOff>
    </xdr:from>
    <xdr:to>
      <xdr:col>2</xdr:col>
      <xdr:colOff>450850</xdr:colOff>
      <xdr:row>5</xdr:row>
      <xdr:rowOff>0</xdr:rowOff>
    </xdr:to>
    <xdr:pic>
      <xdr:nvPicPr>
        <xdr:cNvPr id="12" name="Picture 11">
          <a:extLst>
            <a:ext uri="{FF2B5EF4-FFF2-40B4-BE49-F238E27FC236}">
              <a16:creationId xmlns:a16="http://schemas.microsoft.com/office/drawing/2014/main" id="{00000000-0008-0000-1200-00000C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twoCellAnchor>
  <xdr:oneCellAnchor>
    <xdr:from>
      <xdr:col>1</xdr:col>
      <xdr:colOff>66675</xdr:colOff>
      <xdr:row>56</xdr:row>
      <xdr:rowOff>47625</xdr:rowOff>
    </xdr:from>
    <xdr:ext cx="993775" cy="152400"/>
    <xdr:pic>
      <xdr:nvPicPr>
        <xdr:cNvPr id="6" name="Picture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oneCellAnchor>
    <xdr:from>
      <xdr:col>1</xdr:col>
      <xdr:colOff>66675</xdr:colOff>
      <xdr:row>108</xdr:row>
      <xdr:rowOff>47625</xdr:rowOff>
    </xdr:from>
    <xdr:ext cx="993775" cy="152400"/>
    <xdr:pic>
      <xdr:nvPicPr>
        <xdr:cNvPr id="7" name="Picture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oneCellAnchor>
    <xdr:from>
      <xdr:col>1</xdr:col>
      <xdr:colOff>66675</xdr:colOff>
      <xdr:row>160</xdr:row>
      <xdr:rowOff>47625</xdr:rowOff>
    </xdr:from>
    <xdr:ext cx="993775" cy="152400"/>
    <xdr:pic>
      <xdr:nvPicPr>
        <xdr:cNvPr id="8" name="Picture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1"/>
        <a:stretch>
          <a:fillRect/>
        </a:stretch>
      </xdr:blipFill>
      <xdr:spPr>
        <a:xfrm>
          <a:off x="219075" y="838200"/>
          <a:ext cx="993775" cy="1524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12</xdr:row>
          <xdr:rowOff>0</xdr:rowOff>
        </xdr:from>
        <xdr:to>
          <xdr:col>11</xdr:col>
          <xdr:colOff>200025</xdr:colOff>
          <xdr:row>13</xdr:row>
          <xdr:rowOff>9525</xdr:rowOff>
        </xdr:to>
        <xdr:sp macro="" textlink="">
          <xdr:nvSpPr>
            <xdr:cNvPr id="69666" name="Option Button 34" hidden="1">
              <a:extLst>
                <a:ext uri="{63B3BB69-23CF-44E3-9099-C40C66FF867C}">
                  <a14:compatExt spid="_x0000_s69666"/>
                </a:ext>
                <a:ext uri="{FF2B5EF4-FFF2-40B4-BE49-F238E27FC236}">
                  <a16:creationId xmlns:a16="http://schemas.microsoft.com/office/drawing/2014/main" id="{00000000-0008-0000-0100-00002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200025</xdr:colOff>
          <xdr:row>17</xdr:row>
          <xdr:rowOff>9525</xdr:rowOff>
        </xdr:to>
        <xdr:sp macro="" textlink="">
          <xdr:nvSpPr>
            <xdr:cNvPr id="69668" name="Option Button 36" hidden="1">
              <a:extLst>
                <a:ext uri="{63B3BB69-23CF-44E3-9099-C40C66FF867C}">
                  <a14:compatExt spid="_x0000_s69668"/>
                </a:ext>
                <a:ext uri="{FF2B5EF4-FFF2-40B4-BE49-F238E27FC236}">
                  <a16:creationId xmlns:a16="http://schemas.microsoft.com/office/drawing/2014/main" id="{00000000-0008-0000-0100-00002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11</xdr:col>
          <xdr:colOff>200025</xdr:colOff>
          <xdr:row>19</xdr:row>
          <xdr:rowOff>9525</xdr:rowOff>
        </xdr:to>
        <xdr:sp macro="" textlink="">
          <xdr:nvSpPr>
            <xdr:cNvPr id="69669" name="Option Button 37" hidden="1">
              <a:extLst>
                <a:ext uri="{63B3BB69-23CF-44E3-9099-C40C66FF867C}">
                  <a14:compatExt spid="_x0000_s69669"/>
                </a:ext>
                <a:ext uri="{FF2B5EF4-FFF2-40B4-BE49-F238E27FC236}">
                  <a16:creationId xmlns:a16="http://schemas.microsoft.com/office/drawing/2014/main" id="{00000000-0008-0000-0100-00002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200025</xdr:colOff>
          <xdr:row>21</xdr:row>
          <xdr:rowOff>9525</xdr:rowOff>
        </xdr:to>
        <xdr:sp macro="" textlink="">
          <xdr:nvSpPr>
            <xdr:cNvPr id="69670" name="Option Button 38" hidden="1">
              <a:extLst>
                <a:ext uri="{63B3BB69-23CF-44E3-9099-C40C66FF867C}">
                  <a14:compatExt spid="_x0000_s69670"/>
                </a:ext>
                <a:ext uri="{FF2B5EF4-FFF2-40B4-BE49-F238E27FC236}">
                  <a16:creationId xmlns:a16="http://schemas.microsoft.com/office/drawing/2014/main" id="{00000000-0008-0000-0100-00002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11</xdr:col>
          <xdr:colOff>200025</xdr:colOff>
          <xdr:row>26</xdr:row>
          <xdr:rowOff>9525</xdr:rowOff>
        </xdr:to>
        <xdr:sp macro="" textlink="">
          <xdr:nvSpPr>
            <xdr:cNvPr id="69672" name="Option Button 40" hidden="1">
              <a:extLst>
                <a:ext uri="{63B3BB69-23CF-44E3-9099-C40C66FF867C}">
                  <a14:compatExt spid="_x0000_s69672"/>
                </a:ext>
                <a:ext uri="{FF2B5EF4-FFF2-40B4-BE49-F238E27FC236}">
                  <a16:creationId xmlns:a16="http://schemas.microsoft.com/office/drawing/2014/main" id="{00000000-0008-0000-0100-00002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11</xdr:col>
          <xdr:colOff>200025</xdr:colOff>
          <xdr:row>28</xdr:row>
          <xdr:rowOff>9525</xdr:rowOff>
        </xdr:to>
        <xdr:sp macro="" textlink="">
          <xdr:nvSpPr>
            <xdr:cNvPr id="69673" name="Option Button 41" hidden="1">
              <a:extLst>
                <a:ext uri="{63B3BB69-23CF-44E3-9099-C40C66FF867C}">
                  <a14:compatExt spid="_x0000_s69673"/>
                </a:ext>
                <a:ext uri="{FF2B5EF4-FFF2-40B4-BE49-F238E27FC236}">
                  <a16:creationId xmlns:a16="http://schemas.microsoft.com/office/drawing/2014/main" id="{00000000-0008-0000-0100-00002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0</xdr:rowOff>
        </xdr:from>
        <xdr:to>
          <xdr:col>11</xdr:col>
          <xdr:colOff>200025</xdr:colOff>
          <xdr:row>30</xdr:row>
          <xdr:rowOff>9525</xdr:rowOff>
        </xdr:to>
        <xdr:sp macro="" textlink="">
          <xdr:nvSpPr>
            <xdr:cNvPr id="69675" name="Option Button 43" hidden="1">
              <a:extLst>
                <a:ext uri="{63B3BB69-23CF-44E3-9099-C40C66FF867C}">
                  <a14:compatExt spid="_x0000_s69675"/>
                </a:ext>
                <a:ext uri="{FF2B5EF4-FFF2-40B4-BE49-F238E27FC236}">
                  <a16:creationId xmlns:a16="http://schemas.microsoft.com/office/drawing/2014/main" id="{00000000-0008-0000-0100-00002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200025</xdr:colOff>
          <xdr:row>32</xdr:row>
          <xdr:rowOff>9525</xdr:rowOff>
        </xdr:to>
        <xdr:sp macro="" textlink="">
          <xdr:nvSpPr>
            <xdr:cNvPr id="69676" name="Option Button 44" hidden="1">
              <a:extLst>
                <a:ext uri="{63B3BB69-23CF-44E3-9099-C40C66FF867C}">
                  <a14:compatExt spid="_x0000_s69676"/>
                </a:ext>
                <a:ext uri="{FF2B5EF4-FFF2-40B4-BE49-F238E27FC236}">
                  <a16:creationId xmlns:a16="http://schemas.microsoft.com/office/drawing/2014/main" id="{00000000-0008-0000-0100-00002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200025</xdr:colOff>
          <xdr:row>34</xdr:row>
          <xdr:rowOff>9525</xdr:rowOff>
        </xdr:to>
        <xdr:sp macro="" textlink="">
          <xdr:nvSpPr>
            <xdr:cNvPr id="69678" name="Option Button 46" hidden="1">
              <a:extLst>
                <a:ext uri="{63B3BB69-23CF-44E3-9099-C40C66FF867C}">
                  <a14:compatExt spid="_x0000_s69678"/>
                </a:ext>
                <a:ext uri="{FF2B5EF4-FFF2-40B4-BE49-F238E27FC236}">
                  <a16:creationId xmlns:a16="http://schemas.microsoft.com/office/drawing/2014/main" id="{00000000-0008-0000-0100-00002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11</xdr:col>
          <xdr:colOff>200025</xdr:colOff>
          <xdr:row>36</xdr:row>
          <xdr:rowOff>9525</xdr:rowOff>
        </xdr:to>
        <xdr:sp macro="" textlink="">
          <xdr:nvSpPr>
            <xdr:cNvPr id="69679" name="Option Button 47" hidden="1">
              <a:extLst>
                <a:ext uri="{63B3BB69-23CF-44E3-9099-C40C66FF867C}">
                  <a14:compatExt spid="_x0000_s69679"/>
                </a:ext>
                <a:ext uri="{FF2B5EF4-FFF2-40B4-BE49-F238E27FC236}">
                  <a16:creationId xmlns:a16="http://schemas.microsoft.com/office/drawing/2014/main" id="{00000000-0008-0000-0100-00002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xdr:colOff>
      <xdr:row>4</xdr:row>
      <xdr:rowOff>152400</xdr:rowOff>
    </xdr:from>
    <xdr:to>
      <xdr:col>2</xdr:col>
      <xdr:colOff>723900</xdr:colOff>
      <xdr:row>5</xdr:row>
      <xdr:rowOff>91781</xdr:rowOff>
    </xdr:to>
    <xdr:pic>
      <xdr:nvPicPr>
        <xdr:cNvPr id="36" name="Picture 35">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1"/>
        <a:stretch>
          <a:fillRect/>
        </a:stretch>
      </xdr:blipFill>
      <xdr:spPr>
        <a:xfrm>
          <a:off x="228600" y="1066800"/>
          <a:ext cx="1095375" cy="1679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0</xdr:colOff>
          <xdr:row>12</xdr:row>
          <xdr:rowOff>0</xdr:rowOff>
        </xdr:from>
        <xdr:to>
          <xdr:col>11</xdr:col>
          <xdr:colOff>190500</xdr:colOff>
          <xdr:row>12</xdr:row>
          <xdr:rowOff>219075</xdr:rowOff>
        </xdr:to>
        <xdr:sp macro="" textlink="">
          <xdr:nvSpPr>
            <xdr:cNvPr id="69693" name="Option Button 61" hidden="1">
              <a:extLst>
                <a:ext uri="{63B3BB69-23CF-44E3-9099-C40C66FF867C}">
                  <a14:compatExt spid="_x0000_s69693"/>
                </a:ext>
                <a:ext uri="{FF2B5EF4-FFF2-40B4-BE49-F238E27FC236}">
                  <a16:creationId xmlns:a16="http://schemas.microsoft.com/office/drawing/2014/main" id="{00000000-0008-0000-0100-00003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0</xdr:rowOff>
        </xdr:from>
        <xdr:to>
          <xdr:col>11</xdr:col>
          <xdr:colOff>190500</xdr:colOff>
          <xdr:row>14</xdr:row>
          <xdr:rowOff>219075</xdr:rowOff>
        </xdr:to>
        <xdr:sp macro="" textlink="">
          <xdr:nvSpPr>
            <xdr:cNvPr id="69695" name="Option Button 63" hidden="1">
              <a:extLst>
                <a:ext uri="{63B3BB69-23CF-44E3-9099-C40C66FF867C}">
                  <a14:compatExt spid="_x0000_s69695"/>
                </a:ext>
                <a:ext uri="{FF2B5EF4-FFF2-40B4-BE49-F238E27FC236}">
                  <a16:creationId xmlns:a16="http://schemas.microsoft.com/office/drawing/2014/main" id="{00000000-0008-0000-0100-00003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0</xdr:rowOff>
        </xdr:from>
        <xdr:to>
          <xdr:col>11</xdr:col>
          <xdr:colOff>190500</xdr:colOff>
          <xdr:row>16</xdr:row>
          <xdr:rowOff>219075</xdr:rowOff>
        </xdr:to>
        <xdr:sp macro="" textlink="">
          <xdr:nvSpPr>
            <xdr:cNvPr id="69696" name="Option Button 64" hidden="1">
              <a:extLst>
                <a:ext uri="{63B3BB69-23CF-44E3-9099-C40C66FF867C}">
                  <a14:compatExt spid="_x0000_s69696"/>
                </a:ext>
                <a:ext uri="{FF2B5EF4-FFF2-40B4-BE49-F238E27FC236}">
                  <a16:creationId xmlns:a16="http://schemas.microsoft.com/office/drawing/2014/main" id="{00000000-0008-0000-0100-00004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11</xdr:col>
          <xdr:colOff>190500</xdr:colOff>
          <xdr:row>18</xdr:row>
          <xdr:rowOff>219075</xdr:rowOff>
        </xdr:to>
        <xdr:sp macro="" textlink="">
          <xdr:nvSpPr>
            <xdr:cNvPr id="69697" name="Option Button 65" hidden="1">
              <a:extLst>
                <a:ext uri="{63B3BB69-23CF-44E3-9099-C40C66FF867C}">
                  <a14:compatExt spid="_x0000_s69697"/>
                </a:ext>
                <a:ext uri="{FF2B5EF4-FFF2-40B4-BE49-F238E27FC236}">
                  <a16:creationId xmlns:a16="http://schemas.microsoft.com/office/drawing/2014/main" id="{00000000-0008-0000-0100-00004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11</xdr:col>
          <xdr:colOff>190500</xdr:colOff>
          <xdr:row>20</xdr:row>
          <xdr:rowOff>219075</xdr:rowOff>
        </xdr:to>
        <xdr:sp macro="" textlink="">
          <xdr:nvSpPr>
            <xdr:cNvPr id="69698" name="Option Button 66" hidden="1">
              <a:extLst>
                <a:ext uri="{63B3BB69-23CF-44E3-9099-C40C66FF867C}">
                  <a14:compatExt spid="_x0000_s69698"/>
                </a:ext>
                <a:ext uri="{FF2B5EF4-FFF2-40B4-BE49-F238E27FC236}">
                  <a16:creationId xmlns:a16="http://schemas.microsoft.com/office/drawing/2014/main" id="{00000000-0008-0000-0100-00004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0</xdr:rowOff>
        </xdr:from>
        <xdr:to>
          <xdr:col>11</xdr:col>
          <xdr:colOff>190500</xdr:colOff>
          <xdr:row>25</xdr:row>
          <xdr:rowOff>219075</xdr:rowOff>
        </xdr:to>
        <xdr:sp macro="" textlink="">
          <xdr:nvSpPr>
            <xdr:cNvPr id="69699" name="Option Button 67" hidden="1">
              <a:extLst>
                <a:ext uri="{63B3BB69-23CF-44E3-9099-C40C66FF867C}">
                  <a14:compatExt spid="_x0000_s69699"/>
                </a:ext>
                <a:ext uri="{FF2B5EF4-FFF2-40B4-BE49-F238E27FC236}">
                  <a16:creationId xmlns:a16="http://schemas.microsoft.com/office/drawing/2014/main" id="{00000000-0008-0000-0100-00004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0</xdr:rowOff>
        </xdr:from>
        <xdr:to>
          <xdr:col>11</xdr:col>
          <xdr:colOff>190500</xdr:colOff>
          <xdr:row>27</xdr:row>
          <xdr:rowOff>219075</xdr:rowOff>
        </xdr:to>
        <xdr:sp macro="" textlink="">
          <xdr:nvSpPr>
            <xdr:cNvPr id="69700" name="Option Button 68" hidden="1">
              <a:extLst>
                <a:ext uri="{63B3BB69-23CF-44E3-9099-C40C66FF867C}">
                  <a14:compatExt spid="_x0000_s69700"/>
                </a:ext>
                <a:ext uri="{FF2B5EF4-FFF2-40B4-BE49-F238E27FC236}">
                  <a16:creationId xmlns:a16="http://schemas.microsoft.com/office/drawing/2014/main" id="{00000000-0008-0000-0100-00004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0</xdr:rowOff>
        </xdr:from>
        <xdr:to>
          <xdr:col>11</xdr:col>
          <xdr:colOff>190500</xdr:colOff>
          <xdr:row>29</xdr:row>
          <xdr:rowOff>219075</xdr:rowOff>
        </xdr:to>
        <xdr:sp macro="" textlink="">
          <xdr:nvSpPr>
            <xdr:cNvPr id="69701" name="Option Button 69" hidden="1">
              <a:extLst>
                <a:ext uri="{63B3BB69-23CF-44E3-9099-C40C66FF867C}">
                  <a14:compatExt spid="_x0000_s69701"/>
                </a:ext>
                <a:ext uri="{FF2B5EF4-FFF2-40B4-BE49-F238E27FC236}">
                  <a16:creationId xmlns:a16="http://schemas.microsoft.com/office/drawing/2014/main" id="{00000000-0008-0000-0100-00004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11</xdr:col>
          <xdr:colOff>190500</xdr:colOff>
          <xdr:row>31</xdr:row>
          <xdr:rowOff>219075</xdr:rowOff>
        </xdr:to>
        <xdr:sp macro="" textlink="">
          <xdr:nvSpPr>
            <xdr:cNvPr id="69702" name="Option Button 70" hidden="1">
              <a:extLst>
                <a:ext uri="{63B3BB69-23CF-44E3-9099-C40C66FF867C}">
                  <a14:compatExt spid="_x0000_s69702"/>
                </a:ext>
                <a:ext uri="{FF2B5EF4-FFF2-40B4-BE49-F238E27FC236}">
                  <a16:creationId xmlns:a16="http://schemas.microsoft.com/office/drawing/2014/main" id="{00000000-0008-0000-0100-00004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190500</xdr:colOff>
          <xdr:row>33</xdr:row>
          <xdr:rowOff>219075</xdr:rowOff>
        </xdr:to>
        <xdr:sp macro="" textlink="">
          <xdr:nvSpPr>
            <xdr:cNvPr id="69703" name="Option Button 71" hidden="1">
              <a:extLst>
                <a:ext uri="{63B3BB69-23CF-44E3-9099-C40C66FF867C}">
                  <a14:compatExt spid="_x0000_s69703"/>
                </a:ext>
                <a:ext uri="{FF2B5EF4-FFF2-40B4-BE49-F238E27FC236}">
                  <a16:creationId xmlns:a16="http://schemas.microsoft.com/office/drawing/2014/main" id="{00000000-0008-0000-01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0</xdr:rowOff>
        </xdr:from>
        <xdr:to>
          <xdr:col>11</xdr:col>
          <xdr:colOff>190500</xdr:colOff>
          <xdr:row>35</xdr:row>
          <xdr:rowOff>219075</xdr:rowOff>
        </xdr:to>
        <xdr:sp macro="" textlink="">
          <xdr:nvSpPr>
            <xdr:cNvPr id="69704" name="Option Button 72" hidden="1">
              <a:extLst>
                <a:ext uri="{63B3BB69-23CF-44E3-9099-C40C66FF867C}">
                  <a14:compatExt spid="_x0000_s69704"/>
                </a:ext>
                <a:ext uri="{FF2B5EF4-FFF2-40B4-BE49-F238E27FC236}">
                  <a16:creationId xmlns:a16="http://schemas.microsoft.com/office/drawing/2014/main" id="{00000000-0008-0000-01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editAs="oneCell">
    <xdr:from>
      <xdr:col>1</xdr:col>
      <xdr:colOff>85725</xdr:colOff>
      <xdr:row>3</xdr:row>
      <xdr:rowOff>76200</xdr:rowOff>
    </xdr:from>
    <xdr:to>
      <xdr:col>2</xdr:col>
      <xdr:colOff>469900</xdr:colOff>
      <xdr:row>4</xdr:row>
      <xdr:rowOff>57150</xdr:rowOff>
    </xdr:to>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a:stretch>
          <a:fillRect/>
        </a:stretch>
      </xdr:blipFill>
      <xdr:spPr>
        <a:xfrm>
          <a:off x="180975" y="733425"/>
          <a:ext cx="993775" cy="152400"/>
        </a:xfrm>
        <a:prstGeom prst="rect">
          <a:avLst/>
        </a:prstGeom>
      </xdr:spPr>
    </xdr:pic>
    <xdr:clientData/>
  </xdr:twoCellAnchor>
  <xdr:oneCellAnchor>
    <xdr:from>
      <xdr:col>1</xdr:col>
      <xdr:colOff>85725</xdr:colOff>
      <xdr:row>55</xdr:row>
      <xdr:rowOff>76200</xdr:rowOff>
    </xdr:from>
    <xdr:ext cx="993775" cy="152400"/>
    <xdr:pic>
      <xdr:nvPicPr>
        <xdr:cNvPr id="7" name="Picture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1"/>
        <a:stretch>
          <a:fillRect/>
        </a:stretch>
      </xdr:blipFill>
      <xdr:spPr>
        <a:xfrm>
          <a:off x="180975" y="733425"/>
          <a:ext cx="993775" cy="15240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1</xdr:col>
      <xdr:colOff>66675</xdr:colOff>
      <xdr:row>5</xdr:row>
      <xdr:rowOff>66675</xdr:rowOff>
    </xdr:from>
    <xdr:to>
      <xdr:col>2</xdr:col>
      <xdr:colOff>450850</xdr:colOff>
      <xdr:row>6</xdr:row>
      <xdr:rowOff>28575</xdr:rowOff>
    </xdr:to>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a:stretch>
          <a:fillRect/>
        </a:stretch>
      </xdr:blipFill>
      <xdr:spPr>
        <a:xfrm>
          <a:off x="180975" y="942975"/>
          <a:ext cx="993775" cy="152400"/>
        </a:xfrm>
        <a:prstGeom prst="rect">
          <a:avLst/>
        </a:prstGeom>
      </xdr:spPr>
    </xdr:pic>
    <xdr:clientData/>
  </xdr:twoCellAnchor>
  <xdr:oneCellAnchor>
    <xdr:from>
      <xdr:col>1</xdr:col>
      <xdr:colOff>66675</xdr:colOff>
      <xdr:row>62</xdr:row>
      <xdr:rowOff>66675</xdr:rowOff>
    </xdr:from>
    <xdr:ext cx="993775" cy="152400"/>
    <xdr:pic>
      <xdr:nvPicPr>
        <xdr:cNvPr id="6" name="Picture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1"/>
        <a:stretch>
          <a:fillRect/>
        </a:stretch>
      </xdr:blipFill>
      <xdr:spPr>
        <a:xfrm>
          <a:off x="180975" y="942975"/>
          <a:ext cx="993775" cy="1524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5</xdr:row>
      <xdr:rowOff>28575</xdr:rowOff>
    </xdr:from>
    <xdr:to>
      <xdr:col>2</xdr:col>
      <xdr:colOff>457200</xdr:colOff>
      <xdr:row>5</xdr:row>
      <xdr:rowOff>196556</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stretch>
          <a:fillRect/>
        </a:stretch>
      </xdr:blipFill>
      <xdr:spPr>
        <a:xfrm>
          <a:off x="266700" y="1228725"/>
          <a:ext cx="1095375" cy="1679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9525</xdr:colOff>
          <xdr:row>18</xdr:row>
          <xdr:rowOff>19050</xdr:rowOff>
        </xdr:from>
        <xdr:to>
          <xdr:col>12</xdr:col>
          <xdr:colOff>9525</xdr:colOff>
          <xdr:row>18</xdr:row>
          <xdr:rowOff>219075</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12</xdr:col>
          <xdr:colOff>9525</xdr:colOff>
          <xdr:row>19</xdr:row>
          <xdr:rowOff>219075</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20</xdr:row>
          <xdr:rowOff>19050</xdr:rowOff>
        </xdr:from>
        <xdr:to>
          <xdr:col>12</xdr:col>
          <xdr:colOff>9525</xdr:colOff>
          <xdr:row>20</xdr:row>
          <xdr:rowOff>219075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19050</xdr:rowOff>
        </xdr:from>
        <xdr:to>
          <xdr:col>12</xdr:col>
          <xdr:colOff>9525</xdr:colOff>
          <xdr:row>22</xdr:row>
          <xdr:rowOff>219075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19050</xdr:rowOff>
        </xdr:from>
        <xdr:to>
          <xdr:col>12</xdr:col>
          <xdr:colOff>9525</xdr:colOff>
          <xdr:row>24</xdr:row>
          <xdr:rowOff>219075</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19050</xdr:rowOff>
        </xdr:from>
        <xdr:to>
          <xdr:col>12</xdr:col>
          <xdr:colOff>9525</xdr:colOff>
          <xdr:row>25</xdr:row>
          <xdr:rowOff>219075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19050</xdr:rowOff>
        </xdr:from>
        <xdr:to>
          <xdr:col>12</xdr:col>
          <xdr:colOff>9525</xdr:colOff>
          <xdr:row>26</xdr:row>
          <xdr:rowOff>219075</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19050</xdr:rowOff>
        </xdr:from>
        <xdr:to>
          <xdr:col>12</xdr:col>
          <xdr:colOff>9525</xdr:colOff>
          <xdr:row>23</xdr:row>
          <xdr:rowOff>219075</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4</xdr:row>
      <xdr:rowOff>95250</xdr:rowOff>
    </xdr:from>
    <xdr:to>
      <xdr:col>2</xdr:col>
      <xdr:colOff>460375</xdr:colOff>
      <xdr:row>4</xdr:row>
      <xdr:rowOff>247650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66700" y="857250"/>
          <a:ext cx="1098550" cy="152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0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0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04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04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04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04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04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04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0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0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0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0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0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0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0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187" name="Check Box 35" hidden="1">
              <a:extLst>
                <a:ext uri="{63B3BB69-23CF-44E3-9099-C40C66FF867C}">
                  <a14:compatExt spid="_x0000_s49187"/>
                </a:ext>
                <a:ext uri="{FF2B5EF4-FFF2-40B4-BE49-F238E27FC236}">
                  <a16:creationId xmlns:a16="http://schemas.microsoft.com/office/drawing/2014/main" id="{00000000-0008-0000-0400-00002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188" name="Check Box 36" hidden="1">
              <a:extLst>
                <a:ext uri="{63B3BB69-23CF-44E3-9099-C40C66FF867C}">
                  <a14:compatExt spid="_x0000_s49188"/>
                </a:ext>
                <a:ext uri="{FF2B5EF4-FFF2-40B4-BE49-F238E27FC236}">
                  <a16:creationId xmlns:a16="http://schemas.microsoft.com/office/drawing/2014/main" id="{00000000-0008-0000-0400-00002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0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0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0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192" name="Check Box 40" hidden="1">
              <a:extLst>
                <a:ext uri="{63B3BB69-23CF-44E3-9099-C40C66FF867C}">
                  <a14:compatExt spid="_x0000_s49192"/>
                </a:ext>
                <a:ext uri="{FF2B5EF4-FFF2-40B4-BE49-F238E27FC236}">
                  <a16:creationId xmlns:a16="http://schemas.microsoft.com/office/drawing/2014/main" id="{00000000-0008-0000-0400-00002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193" name="Check Box 41" hidden="1">
              <a:extLst>
                <a:ext uri="{63B3BB69-23CF-44E3-9099-C40C66FF867C}">
                  <a14:compatExt spid="_x0000_s49193"/>
                </a:ext>
                <a:ext uri="{FF2B5EF4-FFF2-40B4-BE49-F238E27FC236}">
                  <a16:creationId xmlns:a16="http://schemas.microsoft.com/office/drawing/2014/main" id="{00000000-0008-0000-0400-00002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194" name="Check Box 42" hidden="1">
              <a:extLst>
                <a:ext uri="{63B3BB69-23CF-44E3-9099-C40C66FF867C}">
                  <a14:compatExt spid="_x0000_s49194"/>
                </a:ext>
                <a:ext uri="{FF2B5EF4-FFF2-40B4-BE49-F238E27FC236}">
                  <a16:creationId xmlns:a16="http://schemas.microsoft.com/office/drawing/2014/main" id="{00000000-0008-0000-0400-00002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202" name="Check Box 50" hidden="1">
              <a:extLst>
                <a:ext uri="{63B3BB69-23CF-44E3-9099-C40C66FF867C}">
                  <a14:compatExt spid="_x0000_s49202"/>
                </a:ext>
                <a:ext uri="{FF2B5EF4-FFF2-40B4-BE49-F238E27FC236}">
                  <a16:creationId xmlns:a16="http://schemas.microsoft.com/office/drawing/2014/main" id="{00000000-0008-0000-0400-00003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203" name="Check Box 51" hidden="1">
              <a:extLst>
                <a:ext uri="{63B3BB69-23CF-44E3-9099-C40C66FF867C}">
                  <a14:compatExt spid="_x0000_s49203"/>
                </a:ext>
                <a:ext uri="{FF2B5EF4-FFF2-40B4-BE49-F238E27FC236}">
                  <a16:creationId xmlns:a16="http://schemas.microsoft.com/office/drawing/2014/main" id="{00000000-0008-0000-0400-00003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204" name="Check Box 52" hidden="1">
              <a:extLst>
                <a:ext uri="{63B3BB69-23CF-44E3-9099-C40C66FF867C}">
                  <a14:compatExt spid="_x0000_s49204"/>
                </a:ext>
                <a:ext uri="{FF2B5EF4-FFF2-40B4-BE49-F238E27FC236}">
                  <a16:creationId xmlns:a16="http://schemas.microsoft.com/office/drawing/2014/main" id="{00000000-0008-0000-0400-00003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205" name="Check Box 53" hidden="1">
              <a:extLst>
                <a:ext uri="{63B3BB69-23CF-44E3-9099-C40C66FF867C}">
                  <a14:compatExt spid="_x0000_s49205"/>
                </a:ext>
                <a:ext uri="{FF2B5EF4-FFF2-40B4-BE49-F238E27FC236}">
                  <a16:creationId xmlns:a16="http://schemas.microsoft.com/office/drawing/2014/main" id="{00000000-0008-0000-0400-00003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206" name="Check Box 54" hidden="1">
              <a:extLst>
                <a:ext uri="{63B3BB69-23CF-44E3-9099-C40C66FF867C}">
                  <a14:compatExt spid="_x0000_s49206"/>
                </a:ext>
                <a:ext uri="{FF2B5EF4-FFF2-40B4-BE49-F238E27FC236}">
                  <a16:creationId xmlns:a16="http://schemas.microsoft.com/office/drawing/2014/main" id="{00000000-0008-0000-0400-00003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207" name="Check Box 55" hidden="1">
              <a:extLst>
                <a:ext uri="{63B3BB69-23CF-44E3-9099-C40C66FF867C}">
                  <a14:compatExt spid="_x0000_s49207"/>
                </a:ext>
                <a:ext uri="{FF2B5EF4-FFF2-40B4-BE49-F238E27FC236}">
                  <a16:creationId xmlns:a16="http://schemas.microsoft.com/office/drawing/2014/main" id="{00000000-0008-0000-0400-00003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208" name="Check Box 56" hidden="1">
              <a:extLst>
                <a:ext uri="{63B3BB69-23CF-44E3-9099-C40C66FF867C}">
                  <a14:compatExt spid="_x0000_s49208"/>
                </a:ext>
                <a:ext uri="{FF2B5EF4-FFF2-40B4-BE49-F238E27FC236}">
                  <a16:creationId xmlns:a16="http://schemas.microsoft.com/office/drawing/2014/main" id="{00000000-0008-0000-0400-00003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209" name="Check Box 57" hidden="1">
              <a:extLst>
                <a:ext uri="{63B3BB69-23CF-44E3-9099-C40C66FF867C}">
                  <a14:compatExt spid="_x0000_s49209"/>
                </a:ext>
                <a:ext uri="{FF2B5EF4-FFF2-40B4-BE49-F238E27FC236}">
                  <a16:creationId xmlns:a16="http://schemas.microsoft.com/office/drawing/2014/main" id="{00000000-0008-0000-0400-00003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9</xdr:row>
          <xdr:rowOff>190500</xdr:rowOff>
        </xdr:from>
        <xdr:to>
          <xdr:col>7</xdr:col>
          <xdr:colOff>971550</xdr:colOff>
          <xdr:row>9</xdr:row>
          <xdr:rowOff>495300</xdr:rowOff>
        </xdr:to>
        <xdr:sp macro="" textlink="">
          <xdr:nvSpPr>
            <xdr:cNvPr id="49213" name="Check Box 61" hidden="1">
              <a:extLst>
                <a:ext uri="{63B3BB69-23CF-44E3-9099-C40C66FF867C}">
                  <a14:compatExt spid="_x0000_s49213"/>
                </a:ext>
                <a:ext uri="{FF2B5EF4-FFF2-40B4-BE49-F238E27FC236}">
                  <a16:creationId xmlns:a16="http://schemas.microsoft.com/office/drawing/2014/main" id="{00000000-0008-0000-0400-00003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10</xdr:row>
          <xdr:rowOff>57150</xdr:rowOff>
        </xdr:from>
        <xdr:to>
          <xdr:col>7</xdr:col>
          <xdr:colOff>1009650</xdr:colOff>
          <xdr:row>10</xdr:row>
          <xdr:rowOff>390525</xdr:rowOff>
        </xdr:to>
        <xdr:sp macro="" textlink="">
          <xdr:nvSpPr>
            <xdr:cNvPr id="49214" name="Check Box 62" hidden="1">
              <a:extLst>
                <a:ext uri="{63B3BB69-23CF-44E3-9099-C40C66FF867C}">
                  <a14:compatExt spid="_x0000_s49214"/>
                </a:ext>
                <a:ext uri="{FF2B5EF4-FFF2-40B4-BE49-F238E27FC236}">
                  <a16:creationId xmlns:a16="http://schemas.microsoft.com/office/drawing/2014/main" id="{00000000-0008-0000-0400-00003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20</xdr:row>
          <xdr:rowOff>190500</xdr:rowOff>
        </xdr:from>
        <xdr:to>
          <xdr:col>7</xdr:col>
          <xdr:colOff>971550</xdr:colOff>
          <xdr:row>20</xdr:row>
          <xdr:rowOff>495300</xdr:rowOff>
        </xdr:to>
        <xdr:sp macro="" textlink="">
          <xdr:nvSpPr>
            <xdr:cNvPr id="49215" name="Check Box 63" hidden="1">
              <a:extLst>
                <a:ext uri="{63B3BB69-23CF-44E3-9099-C40C66FF867C}">
                  <a14:compatExt spid="_x0000_s49215"/>
                </a:ext>
                <a:ext uri="{FF2B5EF4-FFF2-40B4-BE49-F238E27FC236}">
                  <a16:creationId xmlns:a16="http://schemas.microsoft.com/office/drawing/2014/main" id="{00000000-0008-0000-0400-00003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21</xdr:row>
          <xdr:rowOff>57150</xdr:rowOff>
        </xdr:from>
        <xdr:to>
          <xdr:col>7</xdr:col>
          <xdr:colOff>1009650</xdr:colOff>
          <xdr:row>21</xdr:row>
          <xdr:rowOff>390525</xdr:rowOff>
        </xdr:to>
        <xdr:sp macro="" textlink="">
          <xdr:nvSpPr>
            <xdr:cNvPr id="49216" name="Check Box 64" hidden="1">
              <a:extLst>
                <a:ext uri="{63B3BB69-23CF-44E3-9099-C40C66FF867C}">
                  <a14:compatExt spid="_x0000_s49216"/>
                </a:ext>
                <a:ext uri="{FF2B5EF4-FFF2-40B4-BE49-F238E27FC236}">
                  <a16:creationId xmlns:a16="http://schemas.microsoft.com/office/drawing/2014/main" id="{00000000-0008-0000-0400-00004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30</xdr:row>
          <xdr:rowOff>190500</xdr:rowOff>
        </xdr:from>
        <xdr:to>
          <xdr:col>7</xdr:col>
          <xdr:colOff>971550</xdr:colOff>
          <xdr:row>30</xdr:row>
          <xdr:rowOff>495300</xdr:rowOff>
        </xdr:to>
        <xdr:sp macro="" textlink="">
          <xdr:nvSpPr>
            <xdr:cNvPr id="49217" name="Check Box 65" hidden="1">
              <a:extLst>
                <a:ext uri="{63B3BB69-23CF-44E3-9099-C40C66FF867C}">
                  <a14:compatExt spid="_x0000_s49217"/>
                </a:ext>
                <a:ext uri="{FF2B5EF4-FFF2-40B4-BE49-F238E27FC236}">
                  <a16:creationId xmlns:a16="http://schemas.microsoft.com/office/drawing/2014/main" id="{00000000-0008-0000-0400-00004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31</xdr:row>
          <xdr:rowOff>57150</xdr:rowOff>
        </xdr:from>
        <xdr:to>
          <xdr:col>7</xdr:col>
          <xdr:colOff>1009650</xdr:colOff>
          <xdr:row>31</xdr:row>
          <xdr:rowOff>390525</xdr:rowOff>
        </xdr:to>
        <xdr:sp macro="" textlink="">
          <xdr:nvSpPr>
            <xdr:cNvPr id="49218" name="Check Box 66" hidden="1">
              <a:extLst>
                <a:ext uri="{63B3BB69-23CF-44E3-9099-C40C66FF867C}">
                  <a14:compatExt spid="_x0000_s49218"/>
                </a:ext>
                <a:ext uri="{FF2B5EF4-FFF2-40B4-BE49-F238E27FC236}">
                  <a16:creationId xmlns:a16="http://schemas.microsoft.com/office/drawing/2014/main" id="{00000000-0008-0000-0400-00004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40</xdr:row>
          <xdr:rowOff>190500</xdr:rowOff>
        </xdr:from>
        <xdr:to>
          <xdr:col>7</xdr:col>
          <xdr:colOff>971550</xdr:colOff>
          <xdr:row>40</xdr:row>
          <xdr:rowOff>495300</xdr:rowOff>
        </xdr:to>
        <xdr:sp macro="" textlink="">
          <xdr:nvSpPr>
            <xdr:cNvPr id="49219" name="Check Box 67" hidden="1">
              <a:extLst>
                <a:ext uri="{63B3BB69-23CF-44E3-9099-C40C66FF867C}">
                  <a14:compatExt spid="_x0000_s49219"/>
                </a:ext>
                <a:ext uri="{FF2B5EF4-FFF2-40B4-BE49-F238E27FC236}">
                  <a16:creationId xmlns:a16="http://schemas.microsoft.com/office/drawing/2014/main" id="{00000000-0008-0000-0400-00004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41</xdr:row>
          <xdr:rowOff>57150</xdr:rowOff>
        </xdr:from>
        <xdr:to>
          <xdr:col>7</xdr:col>
          <xdr:colOff>1009650</xdr:colOff>
          <xdr:row>41</xdr:row>
          <xdr:rowOff>390525</xdr:rowOff>
        </xdr:to>
        <xdr:sp macro="" textlink="">
          <xdr:nvSpPr>
            <xdr:cNvPr id="49220" name="Check Box 68" hidden="1">
              <a:extLst>
                <a:ext uri="{63B3BB69-23CF-44E3-9099-C40C66FF867C}">
                  <a14:compatExt spid="_x0000_s49220"/>
                </a:ext>
                <a:ext uri="{FF2B5EF4-FFF2-40B4-BE49-F238E27FC236}">
                  <a16:creationId xmlns:a16="http://schemas.microsoft.com/office/drawing/2014/main" id="{00000000-0008-0000-0400-00004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mc:Ignorable="a14" a14:legacySpreadsheetColorIndex="12"/>
                  </a:solidFill>
                  <a:miter lim="800000"/>
                  <a:headEnd/>
                  <a:tailEnd/>
                </a14:hiddenLine>
              </a:ext>
            </a:extLst>
          </xdr:spPr>
        </xdr:sp>
        <xdr:clientData/>
      </xdr:twoCellAnchor>
    </mc:Choice>
    <mc:Fallback/>
  </mc:AlternateContent>
  <xdr:twoCellAnchor editAs="oneCell">
    <xdr:from>
      <xdr:col>1</xdr:col>
      <xdr:colOff>57150</xdr:colOff>
      <xdr:row>4</xdr:row>
      <xdr:rowOff>38100</xdr:rowOff>
    </xdr:from>
    <xdr:to>
      <xdr:col>1</xdr:col>
      <xdr:colOff>1050925</xdr:colOff>
      <xdr:row>4</xdr:row>
      <xdr:rowOff>190500</xdr:rowOff>
    </xdr:to>
    <xdr:pic>
      <xdr:nvPicPr>
        <xdr:cNvPr id="43" name="Picture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
        <a:stretch>
          <a:fillRect/>
        </a:stretch>
      </xdr:blipFill>
      <xdr:spPr>
        <a:xfrm>
          <a:off x="219075" y="819150"/>
          <a:ext cx="993775" cy="152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3</xdr:col>
      <xdr:colOff>384175</xdr:colOff>
      <xdr:row>5</xdr:row>
      <xdr:rowOff>152400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561975" y="1209675"/>
          <a:ext cx="993775" cy="152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1038225</xdr:colOff>
      <xdr:row>28</xdr:row>
      <xdr:rowOff>180975</xdr:rowOff>
    </xdr:from>
    <xdr:to>
      <xdr:col>20</xdr:col>
      <xdr:colOff>9525</xdr:colOff>
      <xdr:row>50</xdr:row>
      <xdr:rowOff>129320</xdr:rowOff>
    </xdr:to>
    <xdr:pic>
      <xdr:nvPicPr>
        <xdr:cNvPr id="4" name="Picture 3">
          <a:extLst>
            <a:ext uri="{FF2B5EF4-FFF2-40B4-BE49-F238E27FC236}">
              <a16:creationId xmlns:a16="http://schemas.microsoft.com/office/drawing/2014/main" id="{00000000-0008-0000-0600-000004000000}"/>
            </a:ext>
          </a:extLst>
        </xdr:cNvPr>
        <xdr:cNvPicPr>
          <a:picLocks noGrp="1" noChangeAspect="1" noChangeArrowheads="1"/>
        </xdr:cNvPicPr>
      </xdr:nvPicPr>
      <xdr:blipFill>
        <a:blip xmlns:r="http://schemas.openxmlformats.org/officeDocument/2006/relationships" r:embed="rId1" cstate="print"/>
        <a:srcRect/>
        <a:stretch>
          <a:fillRect/>
        </a:stretch>
      </xdr:blipFill>
      <xdr:spPr bwMode="auto">
        <a:xfrm>
          <a:off x="7258050" y="5648325"/>
          <a:ext cx="6038850" cy="4215545"/>
        </a:xfrm>
        <a:prstGeom prst="rect">
          <a:avLst/>
        </a:prstGeom>
        <a:noFill/>
        <a:ln w="9525">
          <a:solidFill>
            <a:schemeClr val="tx1"/>
          </a:solidFill>
          <a:miter lim="800000"/>
          <a:headEnd/>
          <a:tailEnd/>
        </a:ln>
        <a:effectLst/>
      </xdr:spPr>
    </xdr:pic>
    <xdr:clientData/>
  </xdr:twoCellAnchor>
  <xdr:twoCellAnchor>
    <xdr:from>
      <xdr:col>9</xdr:col>
      <xdr:colOff>47625</xdr:colOff>
      <xdr:row>41</xdr:row>
      <xdr:rowOff>38100</xdr:rowOff>
    </xdr:from>
    <xdr:to>
      <xdr:col>9</xdr:col>
      <xdr:colOff>314325</xdr:colOff>
      <xdr:row>41</xdr:row>
      <xdr:rowOff>133350</xdr:rowOff>
    </xdr:to>
    <xdr:sp macro="" textlink="">
      <xdr:nvSpPr>
        <xdr:cNvPr id="2" name="Right Arrow 1">
          <a:extLst>
            <a:ext uri="{FF2B5EF4-FFF2-40B4-BE49-F238E27FC236}">
              <a16:creationId xmlns:a16="http://schemas.microsoft.com/office/drawing/2014/main" id="{00000000-0008-0000-0600-000002000000}"/>
            </a:ext>
          </a:extLst>
        </xdr:cNvPr>
        <xdr:cNvSpPr/>
      </xdr:nvSpPr>
      <xdr:spPr>
        <a:xfrm flipV="1">
          <a:off x="4600575" y="8391525"/>
          <a:ext cx="266700" cy="95250"/>
        </a:xfrm>
        <a:prstGeom prst="rightArrow">
          <a:avLst/>
        </a:prstGeom>
        <a:solidFill>
          <a:schemeClr val="tx2">
            <a:lumMod val="60000"/>
            <a:lumOff val="40000"/>
          </a:schemeClr>
        </a:solidFill>
        <a:ln>
          <a:solidFill>
            <a:schemeClr val="accent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solidFill>
              <a:schemeClr val="accent5">
                <a:lumMod val="60000"/>
                <a:lumOff val="40000"/>
              </a:schemeClr>
            </a:solidFill>
          </a:endParaRPr>
        </a:p>
      </xdr:txBody>
    </xdr:sp>
    <xdr:clientData/>
  </xdr:twoCellAnchor>
  <xdr:twoCellAnchor editAs="oneCell">
    <xdr:from>
      <xdr:col>2</xdr:col>
      <xdr:colOff>0</xdr:colOff>
      <xdr:row>5</xdr:row>
      <xdr:rowOff>0</xdr:rowOff>
    </xdr:from>
    <xdr:to>
      <xdr:col>4</xdr:col>
      <xdr:colOff>12700</xdr:colOff>
      <xdr:row>5</xdr:row>
      <xdr:rowOff>152400</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2"/>
        <a:stretch>
          <a:fillRect/>
        </a:stretch>
      </xdr:blipFill>
      <xdr:spPr>
        <a:xfrm>
          <a:off x="295275" y="1038225"/>
          <a:ext cx="993775" cy="152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4</xdr:row>
      <xdr:rowOff>161925</xdr:rowOff>
    </xdr:from>
    <xdr:to>
      <xdr:col>2</xdr:col>
      <xdr:colOff>374650</xdr:colOff>
      <xdr:row>5</xdr:row>
      <xdr:rowOff>123825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76225" y="1076325"/>
          <a:ext cx="993775" cy="152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170667</xdr:colOff>
      <xdr:row>37</xdr:row>
      <xdr:rowOff>142000</xdr:rowOff>
    </xdr:to>
    <xdr:pic>
      <xdr:nvPicPr>
        <xdr:cNvPr id="10" name="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1"/>
        <a:stretch>
          <a:fillRect/>
        </a:stretch>
      </xdr:blipFill>
      <xdr:spPr>
        <a:xfrm>
          <a:off x="219075" y="190500"/>
          <a:ext cx="6266667" cy="7000000"/>
        </a:xfrm>
        <a:prstGeom prst="rect">
          <a:avLst/>
        </a:prstGeom>
      </xdr:spPr>
    </xdr:pic>
    <xdr:clientData/>
  </xdr:twoCellAnchor>
  <xdr:twoCellAnchor editAs="oneCell">
    <xdr:from>
      <xdr:col>0</xdr:col>
      <xdr:colOff>190500</xdr:colOff>
      <xdr:row>37</xdr:row>
      <xdr:rowOff>57150</xdr:rowOff>
    </xdr:from>
    <xdr:to>
      <xdr:col>11</xdr:col>
      <xdr:colOff>142092</xdr:colOff>
      <xdr:row>71</xdr:row>
      <xdr:rowOff>65864</xdr:rowOff>
    </xdr:to>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2"/>
        <a:stretch>
          <a:fillRect/>
        </a:stretch>
      </xdr:blipFill>
      <xdr:spPr>
        <a:xfrm>
          <a:off x="190500" y="7105650"/>
          <a:ext cx="6266667" cy="6485714"/>
        </a:xfrm>
        <a:prstGeom prst="rect">
          <a:avLst/>
        </a:prstGeom>
      </xdr:spPr>
    </xdr:pic>
    <xdr:clientData/>
  </xdr:twoCellAnchor>
  <xdr:twoCellAnchor editAs="oneCell">
    <xdr:from>
      <xdr:col>0</xdr:col>
      <xdr:colOff>200025</xdr:colOff>
      <xdr:row>71</xdr:row>
      <xdr:rowOff>95250</xdr:rowOff>
    </xdr:from>
    <xdr:to>
      <xdr:col>11</xdr:col>
      <xdr:colOff>113521</xdr:colOff>
      <xdr:row>117</xdr:row>
      <xdr:rowOff>122726</xdr:rowOff>
    </xdr:to>
    <xdr:pic>
      <xdr:nvPicPr>
        <xdr:cNvPr id="12" name="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
        <a:stretch>
          <a:fillRect/>
        </a:stretch>
      </xdr:blipFill>
      <xdr:spPr>
        <a:xfrm>
          <a:off x="200025" y="13620750"/>
          <a:ext cx="6228571" cy="8790476"/>
        </a:xfrm>
        <a:prstGeom prst="rect">
          <a:avLst/>
        </a:prstGeom>
      </xdr:spPr>
    </xdr:pic>
    <xdr:clientData/>
  </xdr:twoCellAnchor>
  <xdr:twoCellAnchor editAs="oneCell">
    <xdr:from>
      <xdr:col>0</xdr:col>
      <xdr:colOff>209550</xdr:colOff>
      <xdr:row>117</xdr:row>
      <xdr:rowOff>76200</xdr:rowOff>
    </xdr:from>
    <xdr:to>
      <xdr:col>11</xdr:col>
      <xdr:colOff>103999</xdr:colOff>
      <xdr:row>143</xdr:row>
      <xdr:rowOff>142248</xdr:rowOff>
    </xdr:to>
    <xdr:pic>
      <xdr:nvPicPr>
        <xdr:cNvPr id="14" name="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4"/>
        <a:stretch>
          <a:fillRect/>
        </a:stretch>
      </xdr:blipFill>
      <xdr:spPr>
        <a:xfrm>
          <a:off x="209550" y="22364700"/>
          <a:ext cx="6209524" cy="5019048"/>
        </a:xfrm>
        <a:prstGeom prst="rect">
          <a:avLst/>
        </a:prstGeom>
      </xdr:spPr>
    </xdr:pic>
    <xdr:clientData/>
  </xdr:twoCellAnchor>
  <xdr:twoCellAnchor editAs="oneCell">
    <xdr:from>
      <xdr:col>12</xdr:col>
      <xdr:colOff>0</xdr:colOff>
      <xdr:row>1</xdr:row>
      <xdr:rowOff>0</xdr:rowOff>
    </xdr:from>
    <xdr:to>
      <xdr:col>22</xdr:col>
      <xdr:colOff>180190</xdr:colOff>
      <xdr:row>43</xdr:row>
      <xdr:rowOff>18048</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5"/>
        <a:stretch>
          <a:fillRect/>
        </a:stretch>
      </xdr:blipFill>
      <xdr:spPr>
        <a:xfrm>
          <a:off x="6924675" y="190500"/>
          <a:ext cx="6276190" cy="8019048"/>
        </a:xfrm>
        <a:prstGeom prst="rect">
          <a:avLst/>
        </a:prstGeom>
      </xdr:spPr>
    </xdr:pic>
    <xdr:clientData/>
  </xdr:twoCellAnchor>
  <xdr:twoCellAnchor editAs="oneCell">
    <xdr:from>
      <xdr:col>12</xdr:col>
      <xdr:colOff>0</xdr:colOff>
      <xdr:row>44</xdr:row>
      <xdr:rowOff>0</xdr:rowOff>
    </xdr:from>
    <xdr:to>
      <xdr:col>22</xdr:col>
      <xdr:colOff>170667</xdr:colOff>
      <xdr:row>91</xdr:row>
      <xdr:rowOff>170309</xdr:rowOff>
    </xdr:to>
    <xdr:pic>
      <xdr:nvPicPr>
        <xdr:cNvPr id="16" name="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6"/>
        <a:stretch>
          <a:fillRect/>
        </a:stretch>
      </xdr:blipFill>
      <xdr:spPr>
        <a:xfrm>
          <a:off x="6924675" y="8382000"/>
          <a:ext cx="6266667" cy="9123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comments" Target="../comments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1.xml"/><Relationship Id="rId1" Type="http://schemas.openxmlformats.org/officeDocument/2006/relationships/printerSettings" Target="../printerSettings/printerSettings20.bin"/><Relationship Id="rId4" Type="http://schemas.openxmlformats.org/officeDocument/2006/relationships/comments" Target="../comments1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2.xml"/><Relationship Id="rId3" Type="http://schemas.openxmlformats.org/officeDocument/2006/relationships/vmlDrawing" Target="../drawings/vmlDrawing3.vml"/><Relationship Id="rId7" Type="http://schemas.openxmlformats.org/officeDocument/2006/relationships/ctrlProp" Target="../ctrlProps/ctrlProp51.xml"/><Relationship Id="rId12"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3" Type="http://schemas.openxmlformats.org/officeDocument/2006/relationships/vmlDrawing" Target="../drawings/vmlDrawing5.v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printerSettings" Target="../printerSettings/printerSettings5.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B113"/>
  <sheetViews>
    <sheetView showGridLines="0" showRowColHeaders="0" tabSelected="1" workbookViewId="0">
      <selection activeCell="Z1" sqref="Z1"/>
    </sheetView>
  </sheetViews>
  <sheetFormatPr defaultRowHeight="18" customHeight="1" x14ac:dyDescent="0.25"/>
  <cols>
    <col min="1" max="1" width="2.7109375" style="1" customWidth="1"/>
    <col min="2" max="2" width="3" style="1" customWidth="1"/>
    <col min="3" max="3" width="5.7109375" style="1" customWidth="1"/>
    <col min="4" max="4" width="16.85546875" style="1" customWidth="1"/>
    <col min="5" max="5" width="1.7109375" style="1" customWidth="1"/>
    <col min="6" max="6" width="13.28515625" style="1" customWidth="1"/>
    <col min="7" max="7" width="7.7109375" style="1" customWidth="1"/>
    <col min="8" max="8" width="5.7109375" style="1" customWidth="1"/>
    <col min="9" max="9" width="17.7109375" style="1" customWidth="1"/>
    <col min="10" max="10" width="1.7109375" style="1" customWidth="1"/>
    <col min="11" max="11" width="13" style="1" customWidth="1"/>
    <col min="12" max="12" width="4.42578125" style="1" customWidth="1"/>
    <col min="13" max="13" width="14.7109375" style="1" customWidth="1"/>
    <col min="14" max="14" width="9.140625" style="1"/>
    <col min="15" max="15" width="3" customWidth="1"/>
    <col min="16" max="16" width="5.7109375" customWidth="1"/>
    <col min="17" max="17" width="16.7109375" customWidth="1"/>
    <col min="18" max="18" width="1.7109375" customWidth="1"/>
    <col min="19" max="19" width="13.28515625" customWidth="1"/>
    <col min="20" max="20" width="7.7109375" customWidth="1"/>
    <col min="21" max="21" width="5.7109375" customWidth="1"/>
    <col min="22" max="22" width="17.7109375" customWidth="1"/>
    <col min="23" max="23" width="1.7109375" customWidth="1"/>
    <col min="24" max="24" width="13" customWidth="1"/>
    <col min="25" max="25" width="4.42578125" customWidth="1"/>
    <col min="26" max="26" width="14.7109375" customWidth="1"/>
    <col min="27" max="27" width="9.140625" style="1" customWidth="1"/>
    <col min="28" max="28" width="10.5703125" style="1" customWidth="1"/>
    <col min="29" max="29" width="4.42578125" style="1" customWidth="1"/>
    <col min="30" max="32" width="9.140625" style="1"/>
    <col min="33" max="33" width="5.42578125" style="1" customWidth="1"/>
    <col min="34" max="16384" width="9.140625" style="1"/>
  </cols>
  <sheetData>
    <row r="1" spans="2:26" ht="18" customHeight="1" thickBot="1" x14ac:dyDescent="0.3">
      <c r="K1" s="661"/>
      <c r="L1" s="661"/>
      <c r="Z1" s="606" t="s">
        <v>506</v>
      </c>
    </row>
    <row r="2" spans="2:26" ht="18" customHeight="1" x14ac:dyDescent="0.25">
      <c r="B2" s="700" t="s">
        <v>402</v>
      </c>
      <c r="C2" s="701"/>
      <c r="D2" s="701"/>
      <c r="E2" s="701"/>
      <c r="F2" s="701"/>
      <c r="G2" s="701"/>
      <c r="H2" s="701"/>
      <c r="I2" s="701"/>
      <c r="J2" s="701"/>
      <c r="K2" s="701"/>
      <c r="L2" s="701"/>
      <c r="M2" s="702"/>
      <c r="O2" s="700" t="s">
        <v>402</v>
      </c>
      <c r="P2" s="701"/>
      <c r="Q2" s="701"/>
      <c r="R2" s="701"/>
      <c r="S2" s="701"/>
      <c r="T2" s="701"/>
      <c r="U2" s="701"/>
      <c r="V2" s="701"/>
      <c r="W2" s="701"/>
      <c r="X2" s="701"/>
      <c r="Y2" s="701"/>
      <c r="Z2" s="702"/>
    </row>
    <row r="3" spans="2:26" ht="18" customHeight="1" x14ac:dyDescent="0.25">
      <c r="B3" s="703"/>
      <c r="C3" s="704"/>
      <c r="D3" s="704"/>
      <c r="E3" s="704"/>
      <c r="F3" s="704"/>
      <c r="G3" s="704"/>
      <c r="H3" s="704"/>
      <c r="I3" s="704"/>
      <c r="J3" s="704"/>
      <c r="K3" s="704"/>
      <c r="L3" s="704"/>
      <c r="M3" s="705"/>
      <c r="O3" s="703"/>
      <c r="P3" s="704"/>
      <c r="Q3" s="704"/>
      <c r="R3" s="704"/>
      <c r="S3" s="704"/>
      <c r="T3" s="704"/>
      <c r="U3" s="704"/>
      <c r="V3" s="704"/>
      <c r="W3" s="704"/>
      <c r="X3" s="704"/>
      <c r="Y3" s="704"/>
      <c r="Z3" s="705"/>
    </row>
    <row r="4" spans="2:26" ht="20.25" customHeight="1" thickBot="1" x14ac:dyDescent="0.3">
      <c r="B4" s="706"/>
      <c r="C4" s="707"/>
      <c r="D4" s="707"/>
      <c r="E4" s="707"/>
      <c r="F4" s="707"/>
      <c r="G4" s="707"/>
      <c r="H4" s="707"/>
      <c r="I4" s="707"/>
      <c r="J4" s="707"/>
      <c r="K4" s="707"/>
      <c r="L4" s="707"/>
      <c r="M4" s="708"/>
      <c r="O4" s="706"/>
      <c r="P4" s="707"/>
      <c r="Q4" s="707"/>
      <c r="R4" s="707"/>
      <c r="S4" s="707"/>
      <c r="T4" s="707"/>
      <c r="U4" s="707"/>
      <c r="V4" s="707"/>
      <c r="W4" s="707"/>
      <c r="X4" s="707"/>
      <c r="Y4" s="707"/>
      <c r="Z4" s="708"/>
    </row>
    <row r="5" spans="2:26" ht="21" customHeight="1" x14ac:dyDescent="0.25">
      <c r="B5" s="3"/>
      <c r="C5" s="365"/>
      <c r="D5" s="605"/>
      <c r="E5" s="605"/>
      <c r="F5" s="605"/>
      <c r="G5" s="605"/>
      <c r="H5" s="605"/>
      <c r="I5" s="605"/>
      <c r="J5" s="605"/>
      <c r="K5" s="605"/>
      <c r="L5" s="605"/>
      <c r="M5" s="2"/>
      <c r="O5" s="3"/>
      <c r="P5" s="365"/>
      <c r="Q5" s="605"/>
      <c r="R5" s="605"/>
      <c r="S5" s="605"/>
      <c r="T5" s="605"/>
      <c r="U5" s="605"/>
      <c r="V5" s="605"/>
      <c r="W5" s="605"/>
      <c r="X5" s="605"/>
      <c r="Y5" s="605"/>
      <c r="Z5" s="24"/>
    </row>
    <row r="6" spans="2:26" ht="4.5" customHeight="1" x14ac:dyDescent="0.25">
      <c r="B6" s="3"/>
      <c r="C6" s="365"/>
      <c r="D6" s="605"/>
      <c r="E6" s="605"/>
      <c r="F6" s="605"/>
      <c r="G6" s="605"/>
      <c r="H6" s="605"/>
      <c r="I6" s="605"/>
      <c r="J6" s="605"/>
      <c r="K6" s="605"/>
      <c r="L6" s="667"/>
      <c r="M6" s="2"/>
      <c r="O6" s="3"/>
      <c r="P6" s="365"/>
      <c r="Q6" s="605"/>
      <c r="R6" s="605"/>
      <c r="S6" s="605"/>
      <c r="T6" s="605"/>
      <c r="U6" s="605"/>
      <c r="V6" s="605"/>
      <c r="W6" s="605"/>
      <c r="X6" s="605"/>
      <c r="Y6" s="605"/>
      <c r="Z6" s="24"/>
    </row>
    <row r="7" spans="2:26" ht="4.5" customHeight="1" x14ac:dyDescent="0.25">
      <c r="B7" s="3"/>
      <c r="C7" s="365"/>
      <c r="D7" s="605"/>
      <c r="E7" s="605"/>
      <c r="F7" s="605"/>
      <c r="G7" s="605"/>
      <c r="H7" s="605"/>
      <c r="I7" s="605"/>
      <c r="J7" s="605"/>
      <c r="K7" s="605"/>
      <c r="L7" s="667"/>
      <c r="M7" s="2"/>
      <c r="O7" s="3"/>
      <c r="P7" s="365"/>
      <c r="Q7" s="605"/>
      <c r="R7" s="605"/>
      <c r="S7" s="605"/>
      <c r="T7" s="605"/>
      <c r="U7" s="605"/>
      <c r="V7" s="605"/>
      <c r="W7" s="605"/>
      <c r="X7" s="605"/>
      <c r="Y7" s="605"/>
      <c r="Z7" s="24"/>
    </row>
    <row r="8" spans="2:26" ht="4.5" customHeight="1" x14ac:dyDescent="0.25">
      <c r="B8" s="3"/>
      <c r="C8" s="365"/>
      <c r="D8" s="605"/>
      <c r="E8" s="605"/>
      <c r="F8" s="605"/>
      <c r="G8" s="605"/>
      <c r="H8" s="605"/>
      <c r="I8" s="605"/>
      <c r="J8" s="605"/>
      <c r="K8" s="605"/>
      <c r="L8" s="667"/>
      <c r="M8" s="2"/>
      <c r="O8" s="3"/>
      <c r="P8" s="365"/>
      <c r="Q8" s="605"/>
      <c r="R8" s="605"/>
      <c r="S8" s="605"/>
      <c r="T8" s="605"/>
      <c r="U8" s="605"/>
      <c r="V8" s="605"/>
      <c r="W8" s="605"/>
      <c r="X8" s="605"/>
      <c r="Y8" s="605"/>
      <c r="Z8" s="24"/>
    </row>
    <row r="9" spans="2:26" ht="4.5" customHeight="1" x14ac:dyDescent="0.25">
      <c r="B9" s="3"/>
      <c r="C9" s="365"/>
      <c r="D9" s="605"/>
      <c r="E9" s="605"/>
      <c r="F9" s="605"/>
      <c r="G9" s="605"/>
      <c r="H9" s="605"/>
      <c r="I9" s="605"/>
      <c r="J9" s="605"/>
      <c r="K9" s="605"/>
      <c r="L9" s="667"/>
      <c r="M9" s="2"/>
      <c r="O9" s="3"/>
      <c r="P9" s="365"/>
      <c r="Q9" s="605"/>
      <c r="R9" s="605"/>
      <c r="S9" s="605"/>
      <c r="T9" s="605"/>
      <c r="U9" s="605"/>
      <c r="V9" s="605"/>
      <c r="W9" s="605"/>
      <c r="X9" s="605"/>
      <c r="Y9" s="605"/>
      <c r="Z9" s="24"/>
    </row>
    <row r="10" spans="2:26" ht="4.5" customHeight="1" x14ac:dyDescent="0.25">
      <c r="B10" s="3"/>
      <c r="C10" s="365"/>
      <c r="D10" s="605"/>
      <c r="E10" s="605"/>
      <c r="F10" s="605"/>
      <c r="G10" s="605"/>
      <c r="H10" s="605"/>
      <c r="I10" s="605"/>
      <c r="J10" s="605"/>
      <c r="K10" s="605"/>
      <c r="L10" s="667"/>
      <c r="M10" s="2"/>
      <c r="O10" s="3"/>
      <c r="P10" s="365"/>
      <c r="Q10" s="605"/>
      <c r="R10" s="605"/>
      <c r="S10" s="605"/>
      <c r="T10" s="605"/>
      <c r="U10" s="605"/>
      <c r="V10" s="605"/>
      <c r="W10" s="605"/>
      <c r="X10" s="605"/>
      <c r="Y10" s="605"/>
      <c r="Z10" s="24"/>
    </row>
    <row r="11" spans="2:26" ht="18" customHeight="1" x14ac:dyDescent="0.25">
      <c r="B11" s="3"/>
      <c r="C11" s="696" t="s">
        <v>0</v>
      </c>
      <c r="D11" s="696"/>
      <c r="E11" s="662"/>
      <c r="F11" s="697"/>
      <c r="G11" s="698"/>
      <c r="H11" s="699"/>
      <c r="I11" s="369"/>
      <c r="J11" s="369"/>
      <c r="K11" s="369"/>
      <c r="L11" s="384"/>
      <c r="M11" s="2"/>
      <c r="O11" s="3"/>
      <c r="P11" s="696" t="s">
        <v>0</v>
      </c>
      <c r="Q11" s="696"/>
      <c r="R11" s="651"/>
      <c r="S11" s="697"/>
      <c r="T11" s="698"/>
      <c r="U11" s="699"/>
      <c r="V11" s="369"/>
      <c r="W11" s="369"/>
      <c r="X11" s="369"/>
      <c r="Y11" s="365"/>
      <c r="Z11" s="24"/>
    </row>
    <row r="12" spans="2:26" ht="4.5" customHeight="1" x14ac:dyDescent="0.25">
      <c r="B12" s="105"/>
      <c r="C12" s="366"/>
      <c r="D12" s="365"/>
      <c r="E12" s="365"/>
      <c r="F12" s="607"/>
      <c r="G12" s="385"/>
      <c r="H12" s="385"/>
      <c r="I12" s="365"/>
      <c r="J12" s="365"/>
      <c r="K12" s="365"/>
      <c r="L12" s="430"/>
      <c r="M12" s="2"/>
      <c r="O12" s="105"/>
      <c r="P12" s="366"/>
      <c r="Q12" s="365"/>
      <c r="R12" s="365"/>
      <c r="S12" s="607"/>
      <c r="T12" s="385"/>
      <c r="U12" s="385"/>
      <c r="V12" s="365"/>
      <c r="W12" s="365"/>
      <c r="X12" s="365"/>
      <c r="Y12" s="365"/>
      <c r="Z12" s="24"/>
    </row>
    <row r="13" spans="2:26" ht="18" customHeight="1" x14ac:dyDescent="0.25">
      <c r="B13" s="105" t="s">
        <v>2</v>
      </c>
      <c r="C13" s="696" t="s">
        <v>1</v>
      </c>
      <c r="D13" s="696"/>
      <c r="E13" s="662"/>
      <c r="F13" s="697" t="s">
        <v>2</v>
      </c>
      <c r="G13" s="698"/>
      <c r="H13" s="698"/>
      <c r="I13" s="698"/>
      <c r="J13" s="698"/>
      <c r="K13" s="699"/>
      <c r="L13" s="668"/>
      <c r="M13" s="2"/>
      <c r="O13" s="105" t="s">
        <v>2</v>
      </c>
      <c r="P13" s="696" t="s">
        <v>1</v>
      </c>
      <c r="Q13" s="696"/>
      <c r="R13" s="651"/>
      <c r="S13" s="697" t="s">
        <v>2</v>
      </c>
      <c r="T13" s="698"/>
      <c r="U13" s="698"/>
      <c r="V13" s="698"/>
      <c r="W13" s="698"/>
      <c r="X13" s="699"/>
      <c r="Y13" s="365"/>
      <c r="Z13" s="24"/>
    </row>
    <row r="14" spans="2:26" ht="18" customHeight="1" thickBot="1" x14ac:dyDescent="0.3">
      <c r="B14" s="7"/>
      <c r="C14" s="608"/>
      <c r="D14" s="365"/>
      <c r="E14" s="365"/>
      <c r="F14" s="228"/>
      <c r="G14" s="365"/>
      <c r="H14" s="365"/>
      <c r="I14" s="365"/>
      <c r="J14" s="365"/>
      <c r="K14" s="365"/>
      <c r="L14" s="430"/>
      <c r="M14" s="2"/>
      <c r="O14" s="7"/>
      <c r="P14" s="608"/>
      <c r="Q14" s="365"/>
      <c r="R14" s="365"/>
      <c r="S14" s="228"/>
      <c r="T14" s="365"/>
      <c r="U14" s="365"/>
      <c r="V14" s="365"/>
      <c r="W14" s="365"/>
      <c r="X14" s="365"/>
      <c r="Y14" s="365"/>
      <c r="Z14" s="24"/>
    </row>
    <row r="15" spans="2:26" ht="18" customHeight="1" thickBot="1" x14ac:dyDescent="0.3">
      <c r="B15" s="690" t="s">
        <v>3</v>
      </c>
      <c r="C15" s="691"/>
      <c r="D15" s="691"/>
      <c r="E15" s="251"/>
      <c r="F15" s="66">
        <v>0</v>
      </c>
      <c r="G15" s="609" t="s">
        <v>37</v>
      </c>
      <c r="H15" s="67">
        <v>0</v>
      </c>
      <c r="I15" s="610" t="s">
        <v>38</v>
      </c>
      <c r="J15" s="611"/>
      <c r="K15" s="236">
        <f>F15*H15*52/12</f>
        <v>0</v>
      </c>
      <c r="L15" s="365"/>
      <c r="M15" s="2"/>
      <c r="O15" s="690" t="s">
        <v>3</v>
      </c>
      <c r="P15" s="691"/>
      <c r="Q15" s="691"/>
      <c r="R15" s="251"/>
      <c r="S15" s="66">
        <v>0</v>
      </c>
      <c r="T15" s="609" t="s">
        <v>37</v>
      </c>
      <c r="U15" s="67">
        <v>0</v>
      </c>
      <c r="V15" s="610" t="s">
        <v>38</v>
      </c>
      <c r="W15" s="611"/>
      <c r="X15" s="236">
        <f>S15*U15*52/12</f>
        <v>0</v>
      </c>
      <c r="Y15" s="365"/>
      <c r="Z15" s="24"/>
    </row>
    <row r="16" spans="2:26" ht="5.0999999999999996" customHeight="1" thickBot="1" x14ac:dyDescent="0.3">
      <c r="B16" s="659"/>
      <c r="C16" s="660"/>
      <c r="D16" s="658"/>
      <c r="E16" s="658"/>
      <c r="F16" s="612"/>
      <c r="G16" s="609"/>
      <c r="H16" s="611"/>
      <c r="I16" s="609"/>
      <c r="J16" s="609"/>
      <c r="K16" s="613"/>
      <c r="L16" s="365"/>
      <c r="M16" s="2"/>
      <c r="O16" s="652"/>
      <c r="P16" s="653"/>
      <c r="Q16" s="650"/>
      <c r="R16" s="650"/>
      <c r="S16" s="612"/>
      <c r="T16" s="609"/>
      <c r="U16" s="611"/>
      <c r="V16" s="610"/>
      <c r="W16" s="609"/>
      <c r="X16" s="613"/>
      <c r="Y16" s="365"/>
      <c r="Z16" s="24"/>
    </row>
    <row r="17" spans="2:26" ht="18" customHeight="1" thickBot="1" x14ac:dyDescent="0.3">
      <c r="B17" s="690" t="s">
        <v>5</v>
      </c>
      <c r="C17" s="691"/>
      <c r="D17" s="691"/>
      <c r="E17" s="251"/>
      <c r="F17" s="68">
        <v>0</v>
      </c>
      <c r="G17" s="609" t="s">
        <v>25</v>
      </c>
      <c r="H17" s="609" t="s">
        <v>37</v>
      </c>
      <c r="I17" s="610" t="s">
        <v>6</v>
      </c>
      <c r="J17" s="609"/>
      <c r="K17" s="236">
        <f>(F17*52)/12</f>
        <v>0</v>
      </c>
      <c r="L17" s="365"/>
      <c r="M17" s="2"/>
      <c r="O17" s="690" t="s">
        <v>5</v>
      </c>
      <c r="P17" s="691"/>
      <c r="Q17" s="691"/>
      <c r="R17" s="251"/>
      <c r="S17" s="68">
        <v>0</v>
      </c>
      <c r="T17" s="609" t="s">
        <v>25</v>
      </c>
      <c r="U17" s="609" t="s">
        <v>37</v>
      </c>
      <c r="V17" s="610" t="s">
        <v>6</v>
      </c>
      <c r="W17" s="609"/>
      <c r="X17" s="236">
        <f>(S17*52)/12</f>
        <v>0</v>
      </c>
      <c r="Y17" s="365"/>
      <c r="Z17" s="24"/>
    </row>
    <row r="18" spans="2:26" ht="5.0999999999999996" customHeight="1" thickBot="1" x14ac:dyDescent="0.3">
      <c r="B18" s="659"/>
      <c r="C18" s="660"/>
      <c r="D18" s="658"/>
      <c r="E18" s="658"/>
      <c r="F18" s="612"/>
      <c r="G18" s="609"/>
      <c r="H18" s="611"/>
      <c r="I18" s="610"/>
      <c r="J18" s="609"/>
      <c r="K18" s="613"/>
      <c r="L18" s="365"/>
      <c r="M18" s="2"/>
      <c r="O18" s="652"/>
      <c r="P18" s="653"/>
      <c r="Q18" s="650"/>
      <c r="R18" s="650"/>
      <c r="S18" s="612"/>
      <c r="T18" s="609"/>
      <c r="U18" s="611"/>
      <c r="V18" s="610"/>
      <c r="W18" s="609"/>
      <c r="X18" s="613"/>
      <c r="Y18" s="365"/>
      <c r="Z18" s="24"/>
    </row>
    <row r="19" spans="2:26" ht="18" customHeight="1" thickBot="1" x14ac:dyDescent="0.3">
      <c r="B19" s="690" t="s">
        <v>7</v>
      </c>
      <c r="C19" s="691"/>
      <c r="D19" s="691"/>
      <c r="E19" s="251"/>
      <c r="F19" s="68">
        <v>0</v>
      </c>
      <c r="G19" s="609" t="s">
        <v>25</v>
      </c>
      <c r="H19" s="609" t="s">
        <v>37</v>
      </c>
      <c r="I19" s="610" t="s">
        <v>8</v>
      </c>
      <c r="J19" s="609"/>
      <c r="K19" s="236">
        <f>(F19*26)/12</f>
        <v>0</v>
      </c>
      <c r="L19" s="365"/>
      <c r="M19" s="2"/>
      <c r="O19" s="690" t="s">
        <v>7</v>
      </c>
      <c r="P19" s="691"/>
      <c r="Q19" s="691"/>
      <c r="R19" s="251"/>
      <c r="S19" s="68">
        <v>0</v>
      </c>
      <c r="T19" s="609" t="s">
        <v>25</v>
      </c>
      <c r="U19" s="609" t="s">
        <v>37</v>
      </c>
      <c r="V19" s="610" t="s">
        <v>8</v>
      </c>
      <c r="W19" s="609"/>
      <c r="X19" s="236">
        <f>(S19*26)/12</f>
        <v>0</v>
      </c>
      <c r="Y19" s="365"/>
      <c r="Z19" s="24"/>
    </row>
    <row r="20" spans="2:26" ht="5.0999999999999996" customHeight="1" thickBot="1" x14ac:dyDescent="0.3">
      <c r="B20" s="659"/>
      <c r="C20" s="660"/>
      <c r="D20" s="658"/>
      <c r="E20" s="658"/>
      <c r="F20" s="612"/>
      <c r="G20" s="609"/>
      <c r="H20" s="611"/>
      <c r="I20" s="610"/>
      <c r="J20" s="609"/>
      <c r="K20" s="613"/>
      <c r="L20" s="365"/>
      <c r="M20" s="2"/>
      <c r="O20" s="652"/>
      <c r="P20" s="653"/>
      <c r="Q20" s="650"/>
      <c r="R20" s="650"/>
      <c r="S20" s="612"/>
      <c r="T20" s="609"/>
      <c r="U20" s="611"/>
      <c r="V20" s="610"/>
      <c r="W20" s="609"/>
      <c r="X20" s="613"/>
      <c r="Y20" s="365"/>
      <c r="Z20" s="24"/>
    </row>
    <row r="21" spans="2:26" ht="18" customHeight="1" thickBot="1" x14ac:dyDescent="0.3">
      <c r="B21" s="690" t="s">
        <v>61</v>
      </c>
      <c r="C21" s="691"/>
      <c r="D21" s="691"/>
      <c r="E21" s="251"/>
      <c r="F21" s="68">
        <v>0</v>
      </c>
      <c r="G21" s="609" t="s">
        <v>25</v>
      </c>
      <c r="H21" s="609" t="s">
        <v>37</v>
      </c>
      <c r="I21" s="610" t="s">
        <v>36</v>
      </c>
      <c r="J21" s="609"/>
      <c r="K21" s="236">
        <f>(F21*24)/12</f>
        <v>0</v>
      </c>
      <c r="L21" s="365"/>
      <c r="M21" s="2"/>
      <c r="O21" s="690" t="s">
        <v>61</v>
      </c>
      <c r="P21" s="691"/>
      <c r="Q21" s="691"/>
      <c r="R21" s="251"/>
      <c r="S21" s="68">
        <v>0</v>
      </c>
      <c r="T21" s="609" t="s">
        <v>25</v>
      </c>
      <c r="U21" s="609" t="s">
        <v>37</v>
      </c>
      <c r="V21" s="610" t="s">
        <v>36</v>
      </c>
      <c r="W21" s="609"/>
      <c r="X21" s="236">
        <f>(S21*24)/12</f>
        <v>0</v>
      </c>
      <c r="Y21" s="365"/>
      <c r="Z21" s="24"/>
    </row>
    <row r="22" spans="2:26" ht="5.0999999999999996" customHeight="1" thickBot="1" x14ac:dyDescent="0.3">
      <c r="B22" s="659"/>
      <c r="C22" s="660"/>
      <c r="D22" s="658"/>
      <c r="E22" s="658"/>
      <c r="F22" s="612"/>
      <c r="G22" s="609"/>
      <c r="H22" s="609"/>
      <c r="I22" s="610"/>
      <c r="J22" s="609"/>
      <c r="K22" s="613"/>
      <c r="L22" s="365"/>
      <c r="M22" s="2"/>
      <c r="O22" s="652"/>
      <c r="P22" s="653"/>
      <c r="Q22" s="650"/>
      <c r="R22" s="650"/>
      <c r="S22" s="612"/>
      <c r="T22" s="609"/>
      <c r="U22" s="609"/>
      <c r="V22" s="610"/>
      <c r="W22" s="609"/>
      <c r="X22" s="613"/>
      <c r="Y22" s="365"/>
      <c r="Z22" s="24"/>
    </row>
    <row r="23" spans="2:26" ht="18" customHeight="1" thickBot="1" x14ac:dyDescent="0.3">
      <c r="B23" s="690" t="s">
        <v>9</v>
      </c>
      <c r="C23" s="691"/>
      <c r="D23" s="691"/>
      <c r="E23" s="251"/>
      <c r="F23" s="68">
        <v>0</v>
      </c>
      <c r="G23" s="609" t="s">
        <v>25</v>
      </c>
      <c r="H23" s="609" t="s">
        <v>37</v>
      </c>
      <c r="I23" s="610" t="s">
        <v>10</v>
      </c>
      <c r="J23" s="609"/>
      <c r="K23" s="236">
        <f>F23</f>
        <v>0</v>
      </c>
      <c r="L23" s="365"/>
      <c r="M23" s="2"/>
      <c r="O23" s="690" t="s">
        <v>9</v>
      </c>
      <c r="P23" s="691"/>
      <c r="Q23" s="691"/>
      <c r="R23" s="251"/>
      <c r="S23" s="68">
        <v>0</v>
      </c>
      <c r="T23" s="609" t="s">
        <v>25</v>
      </c>
      <c r="U23" s="609" t="s">
        <v>37</v>
      </c>
      <c r="V23" s="610" t="s">
        <v>10</v>
      </c>
      <c r="W23" s="609"/>
      <c r="X23" s="236">
        <f>S23</f>
        <v>0</v>
      </c>
      <c r="Y23" s="365"/>
      <c r="Z23" s="24"/>
    </row>
    <row r="24" spans="2:26" ht="5.0999999999999996" customHeight="1" thickBot="1" x14ac:dyDescent="0.3">
      <c r="B24" s="659"/>
      <c r="C24" s="660"/>
      <c r="D24" s="658"/>
      <c r="E24" s="658"/>
      <c r="F24" s="12"/>
      <c r="G24" s="614"/>
      <c r="H24" s="614"/>
      <c r="I24" s="615"/>
      <c r="J24" s="614"/>
      <c r="K24" s="616"/>
      <c r="L24" s="365"/>
      <c r="M24" s="2"/>
      <c r="O24" s="652"/>
      <c r="P24" s="653"/>
      <c r="Q24" s="650"/>
      <c r="R24" s="650"/>
      <c r="S24" s="12"/>
      <c r="T24" s="614"/>
      <c r="U24" s="614"/>
      <c r="V24" s="615"/>
      <c r="W24" s="614"/>
      <c r="X24" s="616"/>
      <c r="Y24" s="365"/>
      <c r="Z24" s="24"/>
    </row>
    <row r="25" spans="2:26" ht="18" customHeight="1" thickBot="1" x14ac:dyDescent="0.3">
      <c r="B25" s="690" t="s">
        <v>11</v>
      </c>
      <c r="C25" s="691"/>
      <c r="D25" s="691"/>
      <c r="E25" s="251"/>
      <c r="F25" s="66">
        <v>0</v>
      </c>
      <c r="G25" s="609" t="s">
        <v>25</v>
      </c>
      <c r="H25" s="609" t="s">
        <v>12</v>
      </c>
      <c r="I25" s="610" t="s">
        <v>13</v>
      </c>
      <c r="J25" s="609"/>
      <c r="K25" s="236">
        <f>F25/12</f>
        <v>0</v>
      </c>
      <c r="L25" s="365"/>
      <c r="M25" s="2"/>
      <c r="O25" s="690" t="s">
        <v>11</v>
      </c>
      <c r="P25" s="691"/>
      <c r="Q25" s="691"/>
      <c r="R25" s="251"/>
      <c r="S25" s="66">
        <v>0</v>
      </c>
      <c r="T25" s="609" t="s">
        <v>25</v>
      </c>
      <c r="U25" s="609" t="s">
        <v>12</v>
      </c>
      <c r="V25" s="610" t="s">
        <v>13</v>
      </c>
      <c r="W25" s="609"/>
      <c r="X25" s="236">
        <f>S25/12</f>
        <v>0</v>
      </c>
      <c r="Y25" s="365"/>
      <c r="Z25" s="24"/>
    </row>
    <row r="26" spans="2:26" ht="5.0999999999999996" customHeight="1" x14ac:dyDescent="0.25">
      <c r="B26" s="105"/>
      <c r="C26" s="366"/>
      <c r="D26" s="366"/>
      <c r="E26" s="366"/>
      <c r="F26" s="612"/>
      <c r="G26" s="664"/>
      <c r="H26" s="365"/>
      <c r="I26" s="664"/>
      <c r="J26" s="664"/>
      <c r="K26" s="612"/>
      <c r="L26" s="365"/>
      <c r="M26" s="2"/>
      <c r="O26" s="105"/>
      <c r="P26" s="366"/>
      <c r="Q26" s="366"/>
      <c r="R26" s="366"/>
      <c r="S26" s="612"/>
      <c r="T26" s="655"/>
      <c r="U26" s="365"/>
      <c r="V26" s="655"/>
      <c r="W26" s="655"/>
      <c r="X26" s="612"/>
      <c r="Y26" s="365"/>
      <c r="Z26" s="24"/>
    </row>
    <row r="27" spans="2:26" ht="18" customHeight="1" x14ac:dyDescent="0.25">
      <c r="B27" s="105"/>
      <c r="C27" s="366"/>
      <c r="D27" s="366"/>
      <c r="E27" s="366"/>
      <c r="F27" s="369"/>
      <c r="G27" s="369"/>
      <c r="H27" s="369"/>
      <c r="I27" s="664"/>
      <c r="J27" s="664"/>
      <c r="K27" s="612"/>
      <c r="L27" s="365"/>
      <c r="M27" s="2"/>
      <c r="O27" s="105"/>
      <c r="P27" s="366"/>
      <c r="Q27" s="366"/>
      <c r="R27" s="366"/>
      <c r="S27" s="369"/>
      <c r="T27" s="369"/>
      <c r="U27" s="369"/>
      <c r="V27" s="655"/>
      <c r="W27" s="655"/>
      <c r="X27" s="612"/>
      <c r="Y27" s="365"/>
      <c r="Z27" s="24"/>
    </row>
    <row r="28" spans="2:26" ht="18" customHeight="1" x14ac:dyDescent="0.25">
      <c r="B28" s="665"/>
      <c r="C28" s="666"/>
      <c r="D28" s="663" t="s">
        <v>345</v>
      </c>
      <c r="E28" s="599"/>
      <c r="F28" s="96"/>
      <c r="G28" s="692" t="s">
        <v>251</v>
      </c>
      <c r="H28" s="693"/>
      <c r="I28" s="96"/>
      <c r="J28" s="664"/>
      <c r="K28" s="617" t="s">
        <v>30</v>
      </c>
      <c r="L28" s="365"/>
      <c r="M28" s="2"/>
      <c r="O28" s="656"/>
      <c r="P28" s="657"/>
      <c r="Q28" s="654" t="s">
        <v>345</v>
      </c>
      <c r="R28" s="599"/>
      <c r="S28" s="96"/>
      <c r="T28" s="692" t="s">
        <v>251</v>
      </c>
      <c r="U28" s="693"/>
      <c r="V28" s="96"/>
      <c r="W28" s="655"/>
      <c r="X28" s="617" t="s">
        <v>30</v>
      </c>
      <c r="Y28" s="365"/>
      <c r="Z28" s="24"/>
    </row>
    <row r="29" spans="2:26" customFormat="1" ht="18" customHeight="1" x14ac:dyDescent="0.25">
      <c r="B29" s="30"/>
      <c r="C29" s="369"/>
      <c r="D29" s="365"/>
      <c r="E29" s="365"/>
      <c r="F29" s="618" t="s">
        <v>403</v>
      </c>
      <c r="G29" s="369"/>
      <c r="H29" s="365"/>
      <c r="I29" s="618" t="s">
        <v>404</v>
      </c>
      <c r="J29" s="365"/>
      <c r="K29" s="369"/>
      <c r="L29" s="365"/>
      <c r="M29" s="2"/>
      <c r="O29" s="30"/>
      <c r="P29" s="369"/>
      <c r="Q29" s="365"/>
      <c r="R29" s="365"/>
      <c r="S29" s="618" t="s">
        <v>403</v>
      </c>
      <c r="T29" s="369"/>
      <c r="U29" s="365"/>
      <c r="V29" s="618" t="s">
        <v>404</v>
      </c>
      <c r="W29" s="365"/>
      <c r="X29" s="369"/>
      <c r="Y29" s="369"/>
      <c r="Z29" s="24"/>
    </row>
    <row r="30" spans="2:26" customFormat="1" ht="4.5" customHeight="1" thickBot="1" x14ac:dyDescent="0.3">
      <c r="B30" s="30"/>
      <c r="C30" s="369"/>
      <c r="D30" s="369"/>
      <c r="E30" s="369"/>
      <c r="F30" s="369"/>
      <c r="G30" s="369"/>
      <c r="H30" s="369"/>
      <c r="I30" s="369"/>
      <c r="J30" s="369"/>
      <c r="K30" s="369"/>
      <c r="L30" s="365"/>
      <c r="M30" s="2"/>
      <c r="O30" s="30"/>
      <c r="P30" s="369"/>
      <c r="Q30" s="369"/>
      <c r="R30" s="369"/>
      <c r="S30" s="369"/>
      <c r="T30" s="369"/>
      <c r="U30" s="369"/>
      <c r="V30" s="369"/>
      <c r="W30" s="369"/>
      <c r="X30" s="369"/>
      <c r="Y30" s="369"/>
      <c r="Z30" s="24"/>
    </row>
    <row r="31" spans="2:26" ht="18" customHeight="1" thickBot="1" x14ac:dyDescent="0.3">
      <c r="B31" s="105" t="s">
        <v>2</v>
      </c>
      <c r="C31" s="666"/>
      <c r="D31" s="660" t="s">
        <v>476</v>
      </c>
      <c r="E31" s="599"/>
      <c r="F31" s="68">
        <v>0</v>
      </c>
      <c r="G31" s="609"/>
      <c r="H31" s="609"/>
      <c r="I31" s="259" t="str">
        <f>IF($F$28=0, "", ROUND(((DAY(DATE(YEAR($F$28), MONTH($F$28)+1,0)-(DAY($F$28)-1))/DAY(DATE(YEAR($F$28), MONTH($F$28)+1,0))))+DAY($I$28)/(DAY(DATE(YEAR($I$28),MONTH($I$28)+1,0)))+$K$62, 3))</f>
        <v/>
      </c>
      <c r="J31" s="619"/>
      <c r="K31" s="260" t="e">
        <f>F31/I31</f>
        <v>#VALUE!</v>
      </c>
      <c r="L31" s="365"/>
      <c r="M31" s="2"/>
      <c r="N31" s="86"/>
      <c r="O31" s="105" t="s">
        <v>2</v>
      </c>
      <c r="P31" s="657"/>
      <c r="Q31" s="653" t="s">
        <v>476</v>
      </c>
      <c r="R31" s="599"/>
      <c r="S31" s="68">
        <v>0</v>
      </c>
      <c r="T31" s="609"/>
      <c r="U31" s="609"/>
      <c r="V31" s="259" t="str">
        <f>IF($S$28=0, "", ROUND(((DAY(DATE(YEAR($S$28), MONTH($S$28)+1,0)-(DAY($S$28)-1))/DAY(DATE(YEAR($S$28), MONTH($S$28)+1,0))))+DAY($V$28)/(DAY(DATE(YEAR($V$28),MONTH($V$28)+1,0)))+$X$62, 3))</f>
        <v/>
      </c>
      <c r="W31" s="619"/>
      <c r="X31" s="260" t="e">
        <f>S31/V31</f>
        <v>#VALUE!</v>
      </c>
      <c r="Y31" s="365"/>
      <c r="Z31" s="24"/>
    </row>
    <row r="32" spans="2:26" customFormat="1" ht="4.5" customHeight="1" thickBot="1" x14ac:dyDescent="0.3">
      <c r="B32" s="30"/>
      <c r="C32" s="369"/>
      <c r="D32" s="369"/>
      <c r="E32" s="369"/>
      <c r="F32" s="369"/>
      <c r="G32" s="369"/>
      <c r="H32" s="369"/>
      <c r="I32" s="369"/>
      <c r="J32" s="369"/>
      <c r="K32" s="369"/>
      <c r="L32" s="365"/>
      <c r="M32" s="2"/>
      <c r="O32" s="30"/>
      <c r="P32" s="369"/>
      <c r="Q32" s="369"/>
      <c r="R32" s="369"/>
      <c r="S32" s="369"/>
      <c r="T32" s="369"/>
      <c r="U32" s="369"/>
      <c r="V32" s="369"/>
      <c r="W32" s="369"/>
      <c r="X32" s="369"/>
      <c r="Y32" s="369"/>
      <c r="Z32" s="24"/>
    </row>
    <row r="33" spans="2:26" ht="18" customHeight="1" thickBot="1" x14ac:dyDescent="0.3">
      <c r="B33" s="690" t="s">
        <v>477</v>
      </c>
      <c r="C33" s="691"/>
      <c r="D33" s="691"/>
      <c r="E33" s="251"/>
      <c r="F33" s="44">
        <v>0</v>
      </c>
      <c r="G33" s="694" t="s">
        <v>407</v>
      </c>
      <c r="H33" s="695"/>
      <c r="I33" s="357">
        <v>0</v>
      </c>
      <c r="J33" s="620"/>
      <c r="K33" s="245" t="e">
        <f>F33/I33</f>
        <v>#DIV/0!</v>
      </c>
      <c r="L33" s="369"/>
      <c r="M33" s="24"/>
      <c r="O33" s="690" t="s">
        <v>477</v>
      </c>
      <c r="P33" s="691"/>
      <c r="Q33" s="691"/>
      <c r="R33" s="251"/>
      <c r="S33" s="44">
        <v>0</v>
      </c>
      <c r="T33" s="694" t="s">
        <v>407</v>
      </c>
      <c r="U33" s="695"/>
      <c r="V33" s="357">
        <v>0</v>
      </c>
      <c r="W33" s="620"/>
      <c r="X33" s="245" t="e">
        <f>S33/V33</f>
        <v>#DIV/0!</v>
      </c>
      <c r="Y33" s="365"/>
      <c r="Z33" s="24"/>
    </row>
    <row r="34" spans="2:26" customFormat="1" ht="4.5" customHeight="1" thickBot="1" x14ac:dyDescent="0.3">
      <c r="B34" s="30"/>
      <c r="C34" s="369"/>
      <c r="D34" s="369"/>
      <c r="E34" s="369"/>
      <c r="F34" s="369"/>
      <c r="G34" s="369"/>
      <c r="H34" s="369"/>
      <c r="I34" s="369"/>
      <c r="J34" s="369"/>
      <c r="K34" s="369"/>
      <c r="L34" s="369"/>
      <c r="M34" s="24"/>
      <c r="O34" s="30"/>
      <c r="P34" s="369"/>
      <c r="Q34" s="369"/>
      <c r="R34" s="369"/>
      <c r="S34" s="674"/>
      <c r="T34" s="369"/>
      <c r="U34" s="369"/>
      <c r="V34" s="369">
        <v>12</v>
      </c>
      <c r="W34" s="369"/>
      <c r="X34" s="369"/>
      <c r="Y34" s="369"/>
      <c r="Z34" s="24"/>
    </row>
    <row r="35" spans="2:26" ht="18" customHeight="1" thickBot="1" x14ac:dyDescent="0.3">
      <c r="B35" s="690" t="s">
        <v>435</v>
      </c>
      <c r="C35" s="691"/>
      <c r="D35" s="691"/>
      <c r="E35" s="660"/>
      <c r="F35" s="57">
        <v>0</v>
      </c>
      <c r="G35" s="694" t="s">
        <v>407</v>
      </c>
      <c r="H35" s="695"/>
      <c r="I35" s="358">
        <v>0</v>
      </c>
      <c r="J35" s="620"/>
      <c r="K35" s="245" t="e">
        <f>F35/I35</f>
        <v>#DIV/0!</v>
      </c>
      <c r="L35" s="365"/>
      <c r="M35" s="2"/>
      <c r="O35" s="690" t="s">
        <v>435</v>
      </c>
      <c r="P35" s="691"/>
      <c r="Q35" s="691"/>
      <c r="R35" s="653"/>
      <c r="S35" s="57">
        <v>0</v>
      </c>
      <c r="T35" s="694" t="s">
        <v>407</v>
      </c>
      <c r="U35" s="695"/>
      <c r="V35" s="358">
        <v>0</v>
      </c>
      <c r="W35" s="620"/>
      <c r="X35" s="245" t="e">
        <f>S35/V35</f>
        <v>#DIV/0!</v>
      </c>
      <c r="Y35" s="365"/>
      <c r="Z35" s="24"/>
    </row>
    <row r="36" spans="2:26" customFormat="1" ht="4.5" customHeight="1" thickBot="1" x14ac:dyDescent="0.3">
      <c r="B36" s="30"/>
      <c r="C36" s="369"/>
      <c r="D36" s="369"/>
      <c r="E36" s="369"/>
      <c r="F36" s="369"/>
      <c r="G36" s="369"/>
      <c r="H36" s="369"/>
      <c r="I36" s="369"/>
      <c r="J36" s="369"/>
      <c r="K36" s="369"/>
      <c r="L36" s="369"/>
      <c r="M36" s="24"/>
      <c r="O36" s="30"/>
      <c r="P36" s="369"/>
      <c r="Q36" s="369"/>
      <c r="R36" s="369"/>
      <c r="S36" s="369"/>
      <c r="T36" s="369"/>
      <c r="U36" s="369"/>
      <c r="V36" s="369"/>
      <c r="W36" s="369"/>
      <c r="X36" s="369"/>
      <c r="Y36" s="369"/>
      <c r="Z36" s="24"/>
    </row>
    <row r="37" spans="2:26" ht="18" customHeight="1" thickBot="1" x14ac:dyDescent="0.3">
      <c r="B37" s="675" t="s">
        <v>478</v>
      </c>
      <c r="C37" s="676"/>
      <c r="D37" s="676"/>
      <c r="E37" s="676"/>
      <c r="F37" s="676"/>
      <c r="G37" s="676"/>
      <c r="H37" s="677"/>
      <c r="I37" s="236" t="e">
        <f>(F31+F33)/(I31+I33)</f>
        <v>#VALUE!</v>
      </c>
      <c r="J37" s="612"/>
      <c r="K37" s="365"/>
      <c r="L37" s="365"/>
      <c r="M37" s="2"/>
      <c r="O37" s="675" t="s">
        <v>478</v>
      </c>
      <c r="P37" s="676"/>
      <c r="Q37" s="676"/>
      <c r="R37" s="676"/>
      <c r="S37" s="676"/>
      <c r="T37" s="676"/>
      <c r="U37" s="677"/>
      <c r="V37" s="236" t="e">
        <f>(S31+S33)/(V31+V33)</f>
        <v>#VALUE!</v>
      </c>
      <c r="W37" s="612"/>
      <c r="X37" s="365"/>
      <c r="Y37" s="365"/>
      <c r="Z37" s="24"/>
    </row>
    <row r="38" spans="2:26" customFormat="1" ht="4.5" customHeight="1" thickBot="1" x14ac:dyDescent="0.3">
      <c r="B38" s="30"/>
      <c r="C38" s="369"/>
      <c r="D38" s="369"/>
      <c r="E38" s="369"/>
      <c r="F38" s="369"/>
      <c r="G38" s="369"/>
      <c r="H38" s="369"/>
      <c r="I38" s="369"/>
      <c r="J38" s="369"/>
      <c r="K38" s="369"/>
      <c r="L38" s="369"/>
      <c r="M38" s="24"/>
      <c r="O38" s="30"/>
      <c r="P38" s="369"/>
      <c r="Q38" s="369"/>
      <c r="R38" s="369"/>
      <c r="S38" s="369"/>
      <c r="T38" s="369"/>
      <c r="U38" s="369"/>
      <c r="V38" s="369"/>
      <c r="W38" s="369"/>
      <c r="X38" s="369"/>
      <c r="Y38" s="369"/>
      <c r="Z38" s="24"/>
    </row>
    <row r="39" spans="2:26" ht="18" customHeight="1" thickBot="1" x14ac:dyDescent="0.3">
      <c r="B39" s="675" t="s">
        <v>479</v>
      </c>
      <c r="C39" s="676"/>
      <c r="D39" s="676"/>
      <c r="E39" s="676"/>
      <c r="F39" s="676"/>
      <c r="G39" s="676"/>
      <c r="H39" s="677"/>
      <c r="I39" s="236" t="e">
        <f>(F33+F35)/(I33+I35)</f>
        <v>#DIV/0!</v>
      </c>
      <c r="J39" s="612"/>
      <c r="K39" s="365"/>
      <c r="L39" s="365"/>
      <c r="M39" s="2"/>
      <c r="O39" s="675" t="s">
        <v>479</v>
      </c>
      <c r="P39" s="676"/>
      <c r="Q39" s="676"/>
      <c r="R39" s="676"/>
      <c r="S39" s="676"/>
      <c r="T39" s="676"/>
      <c r="U39" s="677"/>
      <c r="V39" s="236" t="e">
        <f>(S33+S35)/(V33+V35)</f>
        <v>#DIV/0!</v>
      </c>
      <c r="W39" s="612"/>
      <c r="X39" s="365"/>
      <c r="Y39" s="365"/>
      <c r="Z39" s="24"/>
    </row>
    <row r="40" spans="2:26" customFormat="1" ht="4.5" customHeight="1" thickBot="1" x14ac:dyDescent="0.3">
      <c r="B40" s="30"/>
      <c r="C40" s="369"/>
      <c r="D40" s="369"/>
      <c r="E40" s="369"/>
      <c r="F40" s="369"/>
      <c r="G40" s="369"/>
      <c r="H40" s="369"/>
      <c r="I40" s="369"/>
      <c r="J40" s="369"/>
      <c r="K40" s="369"/>
      <c r="L40" s="369"/>
      <c r="M40" s="24"/>
      <c r="O40" s="30"/>
      <c r="P40" s="369"/>
      <c r="Q40" s="369"/>
      <c r="R40" s="369"/>
      <c r="S40" s="369"/>
      <c r="T40" s="369"/>
      <c r="U40" s="369"/>
      <c r="V40" s="369"/>
      <c r="W40" s="369"/>
      <c r="X40" s="369"/>
      <c r="Y40" s="369"/>
      <c r="Z40" s="24"/>
    </row>
    <row r="41" spans="2:26" ht="18" customHeight="1" thickBot="1" x14ac:dyDescent="0.3">
      <c r="B41" s="675" t="s">
        <v>480</v>
      </c>
      <c r="C41" s="676"/>
      <c r="D41" s="676"/>
      <c r="E41" s="676"/>
      <c r="F41" s="676"/>
      <c r="G41" s="676"/>
      <c r="H41" s="677"/>
      <c r="I41" s="236" t="e">
        <f>(F31+F33+F35)/(I31+I33+I35)</f>
        <v>#VALUE!</v>
      </c>
      <c r="J41" s="612"/>
      <c r="K41" s="365"/>
      <c r="L41" s="365"/>
      <c r="M41" s="2"/>
      <c r="O41" s="675" t="s">
        <v>480</v>
      </c>
      <c r="P41" s="676"/>
      <c r="Q41" s="676"/>
      <c r="R41" s="676"/>
      <c r="S41" s="676"/>
      <c r="T41" s="676"/>
      <c r="U41" s="677"/>
      <c r="V41" s="236" t="e">
        <f>(S31+S33+S35)/(V31+V33+V35)</f>
        <v>#VALUE!</v>
      </c>
      <c r="W41" s="612"/>
      <c r="X41" s="365"/>
      <c r="Y41" s="365"/>
      <c r="Z41" s="24"/>
    </row>
    <row r="42" spans="2:26" customFormat="1" ht="5.0999999999999996" customHeight="1" thickBot="1" x14ac:dyDescent="0.3">
      <c r="B42" s="73"/>
      <c r="C42" s="40"/>
      <c r="D42" s="40"/>
      <c r="E42" s="40"/>
      <c r="F42" s="40"/>
      <c r="G42" s="40"/>
      <c r="H42" s="40"/>
      <c r="I42" s="40"/>
      <c r="J42" s="40"/>
      <c r="K42" s="40"/>
      <c r="L42" s="40"/>
      <c r="M42" s="41"/>
      <c r="O42" s="30"/>
      <c r="P42" s="369"/>
      <c r="Q42" s="369"/>
      <c r="R42" s="369"/>
      <c r="S42" s="369"/>
      <c r="T42" s="369"/>
      <c r="U42" s="369"/>
      <c r="V42" s="369"/>
      <c r="W42" s="369"/>
      <c r="X42" s="369"/>
      <c r="Y42" s="369"/>
      <c r="Z42" s="24"/>
    </row>
    <row r="43" spans="2:26" ht="18" customHeight="1" thickBot="1" x14ac:dyDescent="0.3">
      <c r="B43" s="678" t="s">
        <v>70</v>
      </c>
      <c r="C43" s="679"/>
      <c r="D43" s="679"/>
      <c r="E43" s="679"/>
      <c r="F43" s="679"/>
      <c r="G43" s="679"/>
      <c r="H43" s="679"/>
      <c r="I43" s="679"/>
      <c r="J43" s="679"/>
      <c r="K43" s="679"/>
      <c r="L43" s="679"/>
      <c r="M43" s="680"/>
      <c r="O43" s="678" t="s">
        <v>70</v>
      </c>
      <c r="P43" s="679"/>
      <c r="Q43" s="679"/>
      <c r="R43" s="679"/>
      <c r="S43" s="679"/>
      <c r="T43" s="679"/>
      <c r="U43" s="679"/>
      <c r="V43" s="679"/>
      <c r="W43" s="679"/>
      <c r="X43" s="679"/>
      <c r="Y43" s="679"/>
      <c r="Z43" s="680"/>
    </row>
    <row r="44" spans="2:26" ht="18" customHeight="1" x14ac:dyDescent="0.25">
      <c r="B44" s="681"/>
      <c r="C44" s="682"/>
      <c r="D44" s="682"/>
      <c r="E44" s="682"/>
      <c r="F44" s="682"/>
      <c r="G44" s="682"/>
      <c r="H44" s="682"/>
      <c r="I44" s="682"/>
      <c r="J44" s="682"/>
      <c r="K44" s="682"/>
      <c r="L44" s="682"/>
      <c r="M44" s="683"/>
      <c r="O44" s="681"/>
      <c r="P44" s="682"/>
      <c r="Q44" s="682"/>
      <c r="R44" s="682"/>
      <c r="S44" s="682"/>
      <c r="T44" s="682"/>
      <c r="U44" s="682"/>
      <c r="V44" s="682"/>
      <c r="W44" s="682"/>
      <c r="X44" s="682"/>
      <c r="Y44" s="682"/>
      <c r="Z44" s="683"/>
    </row>
    <row r="45" spans="2:26" ht="18" customHeight="1" x14ac:dyDescent="0.25">
      <c r="B45" s="684"/>
      <c r="C45" s="685"/>
      <c r="D45" s="685"/>
      <c r="E45" s="685"/>
      <c r="F45" s="685"/>
      <c r="G45" s="685"/>
      <c r="H45" s="685"/>
      <c r="I45" s="685"/>
      <c r="J45" s="685"/>
      <c r="K45" s="685"/>
      <c r="L45" s="685"/>
      <c r="M45" s="686"/>
      <c r="O45" s="684"/>
      <c r="P45" s="685"/>
      <c r="Q45" s="685"/>
      <c r="R45" s="685"/>
      <c r="S45" s="685"/>
      <c r="T45" s="685"/>
      <c r="U45" s="685"/>
      <c r="V45" s="685"/>
      <c r="W45" s="685"/>
      <c r="X45" s="685"/>
      <c r="Y45" s="685"/>
      <c r="Z45" s="686"/>
    </row>
    <row r="46" spans="2:26" ht="18" customHeight="1" x14ac:dyDescent="0.25">
      <c r="B46" s="684"/>
      <c r="C46" s="685"/>
      <c r="D46" s="685"/>
      <c r="E46" s="685"/>
      <c r="F46" s="685"/>
      <c r="G46" s="685"/>
      <c r="H46" s="685"/>
      <c r="I46" s="685"/>
      <c r="J46" s="685"/>
      <c r="K46" s="685"/>
      <c r="L46" s="685"/>
      <c r="M46" s="686"/>
      <c r="O46" s="684"/>
      <c r="P46" s="685"/>
      <c r="Q46" s="685"/>
      <c r="R46" s="685"/>
      <c r="S46" s="685"/>
      <c r="T46" s="685"/>
      <c r="U46" s="685"/>
      <c r="V46" s="685"/>
      <c r="W46" s="685"/>
      <c r="X46" s="685"/>
      <c r="Y46" s="685"/>
      <c r="Z46" s="686"/>
    </row>
    <row r="47" spans="2:26" ht="18" customHeight="1" x14ac:dyDescent="0.25">
      <c r="B47" s="684"/>
      <c r="C47" s="685"/>
      <c r="D47" s="685"/>
      <c r="E47" s="685"/>
      <c r="F47" s="685"/>
      <c r="G47" s="685"/>
      <c r="H47" s="685"/>
      <c r="I47" s="685"/>
      <c r="J47" s="685"/>
      <c r="K47" s="685"/>
      <c r="L47" s="685"/>
      <c r="M47" s="686"/>
      <c r="O47" s="684"/>
      <c r="P47" s="685"/>
      <c r="Q47" s="685"/>
      <c r="R47" s="685"/>
      <c r="S47" s="685"/>
      <c r="T47" s="685"/>
      <c r="U47" s="685"/>
      <c r="V47" s="685"/>
      <c r="W47" s="685"/>
      <c r="X47" s="685"/>
      <c r="Y47" s="685"/>
      <c r="Z47" s="686"/>
    </row>
    <row r="48" spans="2:26" ht="18" customHeight="1" x14ac:dyDescent="0.25">
      <c r="B48" s="684"/>
      <c r="C48" s="685"/>
      <c r="D48" s="685"/>
      <c r="E48" s="685"/>
      <c r="F48" s="685"/>
      <c r="G48" s="685"/>
      <c r="H48" s="685"/>
      <c r="I48" s="685"/>
      <c r="J48" s="685"/>
      <c r="K48" s="685"/>
      <c r="L48" s="685"/>
      <c r="M48" s="686"/>
      <c r="O48" s="684"/>
      <c r="P48" s="685"/>
      <c r="Q48" s="685"/>
      <c r="R48" s="685"/>
      <c r="S48" s="685"/>
      <c r="T48" s="685"/>
      <c r="U48" s="685"/>
      <c r="V48" s="685"/>
      <c r="W48" s="685"/>
      <c r="X48" s="685"/>
      <c r="Y48" s="685"/>
      <c r="Z48" s="686"/>
    </row>
    <row r="49" spans="2:28" ht="18" customHeight="1" x14ac:dyDescent="0.25">
      <c r="B49" s="684"/>
      <c r="C49" s="685"/>
      <c r="D49" s="685"/>
      <c r="E49" s="685"/>
      <c r="F49" s="685"/>
      <c r="G49" s="685"/>
      <c r="H49" s="685"/>
      <c r="I49" s="685"/>
      <c r="J49" s="685"/>
      <c r="K49" s="685"/>
      <c r="L49" s="685"/>
      <c r="M49" s="686"/>
      <c r="O49" s="684"/>
      <c r="P49" s="685"/>
      <c r="Q49" s="685"/>
      <c r="R49" s="685"/>
      <c r="S49" s="685"/>
      <c r="T49" s="685"/>
      <c r="U49" s="685"/>
      <c r="V49" s="685"/>
      <c r="W49" s="685"/>
      <c r="X49" s="685"/>
      <c r="Y49" s="685"/>
      <c r="Z49" s="686"/>
    </row>
    <row r="50" spans="2:28" customFormat="1" ht="19.5" customHeight="1" thickBot="1" x14ac:dyDescent="0.3">
      <c r="B50" s="687"/>
      <c r="C50" s="688"/>
      <c r="D50" s="688"/>
      <c r="E50" s="688"/>
      <c r="F50" s="688"/>
      <c r="G50" s="688"/>
      <c r="H50" s="688"/>
      <c r="I50" s="688"/>
      <c r="J50" s="688"/>
      <c r="K50" s="688"/>
      <c r="L50" s="688"/>
      <c r="M50" s="689"/>
      <c r="O50" s="687"/>
      <c r="P50" s="688"/>
      <c r="Q50" s="688"/>
      <c r="R50" s="688"/>
      <c r="S50" s="688"/>
      <c r="T50" s="688"/>
      <c r="U50" s="688"/>
      <c r="V50" s="688"/>
      <c r="W50" s="688"/>
      <c r="X50" s="688"/>
      <c r="Y50" s="688"/>
      <c r="Z50" s="689"/>
    </row>
    <row r="51" spans="2:28" s="669" customFormat="1" ht="18" customHeight="1" x14ac:dyDescent="0.25">
      <c r="M51" s="670"/>
      <c r="O51" s="671"/>
      <c r="P51" s="671"/>
      <c r="Q51" s="671"/>
      <c r="R51" s="671"/>
      <c r="S51" s="671"/>
      <c r="T51" s="671"/>
      <c r="U51" s="671"/>
      <c r="V51" s="671"/>
      <c r="W51" s="671"/>
      <c r="X51" s="671"/>
      <c r="Y51" s="671"/>
      <c r="Z51" s="671"/>
    </row>
    <row r="52" spans="2:28" s="671" customFormat="1" ht="15" hidden="1" customHeight="1" x14ac:dyDescent="0.25">
      <c r="B52" s="669"/>
      <c r="C52" s="669"/>
      <c r="D52" s="669"/>
      <c r="E52" s="669"/>
      <c r="F52" s="669"/>
      <c r="G52" s="669"/>
      <c r="H52" s="669"/>
      <c r="I52" s="669"/>
      <c r="J52" s="669"/>
      <c r="K52" s="672">
        <f>DAY(I28)</f>
        <v>0</v>
      </c>
      <c r="L52" s="672"/>
      <c r="M52" s="669"/>
      <c r="X52" s="672">
        <f>DAY(V28)</f>
        <v>0</v>
      </c>
    </row>
    <row r="53" spans="2:28" s="671" customFormat="1" ht="15" hidden="1" customHeight="1" x14ac:dyDescent="0.25">
      <c r="B53" s="669"/>
      <c r="C53" s="669"/>
      <c r="D53" s="669"/>
      <c r="E53" s="669"/>
      <c r="F53" s="669"/>
      <c r="G53" s="669"/>
      <c r="H53" s="669"/>
      <c r="I53" s="669"/>
      <c r="J53" s="669"/>
      <c r="K53" s="672"/>
      <c r="L53" s="672"/>
      <c r="M53" s="669"/>
      <c r="X53" s="672"/>
    </row>
    <row r="54" spans="2:28" s="671" customFormat="1" ht="15" hidden="1" customHeight="1" x14ac:dyDescent="0.25">
      <c r="B54" s="669"/>
      <c r="C54" s="669"/>
      <c r="D54" s="669"/>
      <c r="E54" s="669"/>
      <c r="F54" s="669"/>
      <c r="G54" s="669"/>
      <c r="H54" s="669"/>
      <c r="I54" s="669"/>
      <c r="J54" s="669"/>
      <c r="K54" s="672">
        <f>((DAY(DATE(YEAR(F28),MONTH(F28)+1,0)-DAY(F28)+1)))</f>
        <v>1</v>
      </c>
      <c r="L54" s="672"/>
      <c r="M54" s="669"/>
      <c r="X54" s="672">
        <f>((DAY(DATE(YEAR(S28),MONTH(S28)+1,0)-DAY(S28)+1)))</f>
        <v>1</v>
      </c>
    </row>
    <row r="55" spans="2:28" s="671" customFormat="1" ht="15" hidden="1" customHeight="1" x14ac:dyDescent="0.25">
      <c r="B55" s="669"/>
      <c r="C55" s="669"/>
      <c r="D55" s="669"/>
      <c r="E55" s="669"/>
      <c r="F55" s="669"/>
      <c r="G55" s="669"/>
      <c r="H55" s="669"/>
      <c r="I55" s="669"/>
      <c r="J55" s="669"/>
      <c r="K55" s="672"/>
      <c r="L55" s="672"/>
      <c r="M55" s="669"/>
      <c r="X55" s="672"/>
    </row>
    <row r="56" spans="2:28" s="671" customFormat="1" ht="15" hidden="1" customHeight="1" x14ac:dyDescent="0.25">
      <c r="B56" s="669"/>
      <c r="C56" s="669"/>
      <c r="D56" s="669"/>
      <c r="E56" s="669"/>
      <c r="F56" s="669"/>
      <c r="G56" s="669"/>
      <c r="H56" s="669"/>
      <c r="I56" s="669"/>
      <c r="J56" s="669"/>
      <c r="K56" s="673">
        <f>+I28-F28</f>
        <v>0</v>
      </c>
      <c r="L56" s="673"/>
      <c r="M56" s="669"/>
      <c r="X56" s="673">
        <f>+V28-S28</f>
        <v>0</v>
      </c>
    </row>
    <row r="57" spans="2:28" s="671" customFormat="1" ht="15" hidden="1" customHeight="1" x14ac:dyDescent="0.25">
      <c r="B57" s="669"/>
      <c r="C57" s="669"/>
      <c r="D57" s="669"/>
      <c r="E57" s="669"/>
      <c r="F57" s="669"/>
      <c r="G57" s="669"/>
      <c r="H57" s="669"/>
      <c r="I57" s="669"/>
      <c r="J57" s="669"/>
      <c r="K57" s="672"/>
      <c r="L57" s="672"/>
      <c r="M57" s="669"/>
      <c r="X57" s="672"/>
    </row>
    <row r="58" spans="2:28" s="671" customFormat="1" ht="15" hidden="1" customHeight="1" x14ac:dyDescent="0.25">
      <c r="B58" s="669"/>
      <c r="C58" s="669"/>
      <c r="D58" s="669"/>
      <c r="E58" s="669"/>
      <c r="F58" s="669"/>
      <c r="G58" s="669"/>
      <c r="H58" s="669"/>
      <c r="I58" s="669"/>
      <c r="J58" s="669"/>
      <c r="K58" s="673">
        <f>+K56-K54-K52</f>
        <v>-1</v>
      </c>
      <c r="L58" s="673"/>
      <c r="M58" s="669"/>
      <c r="X58" s="673">
        <f>+X56-X54-X52</f>
        <v>-1</v>
      </c>
    </row>
    <row r="59" spans="2:28" s="671" customFormat="1" ht="15" hidden="1" customHeight="1" x14ac:dyDescent="0.25">
      <c r="B59" s="669"/>
      <c r="C59" s="669"/>
      <c r="D59" s="669"/>
      <c r="E59" s="669"/>
      <c r="F59" s="669"/>
      <c r="G59" s="669"/>
      <c r="H59" s="669"/>
      <c r="I59" s="669"/>
      <c r="J59" s="669"/>
      <c r="K59" s="672"/>
      <c r="L59" s="672"/>
      <c r="M59" s="669"/>
      <c r="X59" s="672"/>
      <c r="AB59" s="669"/>
    </row>
    <row r="60" spans="2:28" s="671" customFormat="1" ht="15" hidden="1" customHeight="1" x14ac:dyDescent="0.25">
      <c r="B60" s="669"/>
      <c r="C60" s="669"/>
      <c r="D60" s="669"/>
      <c r="E60" s="669"/>
      <c r="F60" s="669"/>
      <c r="G60" s="669"/>
      <c r="H60" s="669"/>
      <c r="I60" s="669"/>
      <c r="J60" s="669"/>
      <c r="K60" s="672">
        <f>+K58/30.1</f>
        <v>-3.3222591362126241E-2</v>
      </c>
      <c r="L60" s="672"/>
      <c r="M60" s="669"/>
      <c r="X60" s="672">
        <f>+X58/30.1</f>
        <v>-3.3222591362126241E-2</v>
      </c>
      <c r="AB60" s="669"/>
    </row>
    <row r="61" spans="2:28" s="671" customFormat="1" ht="15" hidden="1" customHeight="1" x14ac:dyDescent="0.25">
      <c r="B61" s="669"/>
      <c r="C61" s="669"/>
      <c r="D61" s="669"/>
      <c r="E61" s="669"/>
      <c r="F61" s="669"/>
      <c r="G61" s="669"/>
      <c r="H61" s="669"/>
      <c r="I61" s="669"/>
      <c r="J61" s="669"/>
      <c r="K61" s="672"/>
      <c r="L61" s="672"/>
      <c r="M61" s="669"/>
      <c r="X61" s="672"/>
      <c r="AB61" s="669"/>
    </row>
    <row r="62" spans="2:28" s="671" customFormat="1" ht="15" hidden="1" customHeight="1" x14ac:dyDescent="0.25">
      <c r="B62" s="669"/>
      <c r="C62" s="669"/>
      <c r="D62" s="669"/>
      <c r="E62" s="669"/>
      <c r="F62" s="669"/>
      <c r="G62" s="669"/>
      <c r="H62" s="669"/>
      <c r="I62" s="669"/>
      <c r="J62" s="669"/>
      <c r="K62" s="672">
        <f>ROUND(K60,0)</f>
        <v>0</v>
      </c>
      <c r="L62" s="672"/>
      <c r="M62" s="669"/>
      <c r="X62" s="672">
        <f>ROUND(X60,0)</f>
        <v>0</v>
      </c>
      <c r="AB62" s="669"/>
    </row>
    <row r="63" spans="2:28" s="671" customFormat="1" ht="18" hidden="1" customHeight="1" x14ac:dyDescent="0.25">
      <c r="B63" s="669"/>
      <c r="C63" s="669"/>
      <c r="D63" s="669"/>
      <c r="E63" s="669"/>
      <c r="F63" s="669"/>
      <c r="G63" s="669"/>
      <c r="H63" s="669"/>
      <c r="I63" s="669"/>
      <c r="J63" s="669"/>
      <c r="K63" s="669"/>
      <c r="L63" s="669"/>
      <c r="M63" s="669"/>
      <c r="X63" s="669"/>
      <c r="AB63" s="669"/>
    </row>
    <row r="64" spans="2:28" s="671" customFormat="1" ht="15" customHeight="1" x14ac:dyDescent="0.25">
      <c r="B64" s="669"/>
      <c r="C64" s="669"/>
      <c r="D64" s="669"/>
      <c r="E64" s="669"/>
      <c r="F64" s="669"/>
      <c r="G64" s="669"/>
      <c r="H64" s="669"/>
      <c r="I64" s="669"/>
      <c r="J64" s="669"/>
      <c r="K64" s="669"/>
      <c r="L64" s="669"/>
      <c r="M64" s="669"/>
      <c r="AB64" s="669"/>
    </row>
    <row r="65" spans="2:28" s="671" customFormat="1" ht="15" customHeight="1" x14ac:dyDescent="0.25">
      <c r="B65" s="669"/>
      <c r="C65" s="669"/>
      <c r="D65" s="669"/>
      <c r="E65" s="669"/>
      <c r="F65" s="669"/>
      <c r="G65" s="669"/>
      <c r="H65" s="669"/>
      <c r="I65" s="669"/>
      <c r="J65" s="669"/>
      <c r="K65" s="669"/>
      <c r="L65" s="669"/>
      <c r="M65" s="669"/>
      <c r="AB65" s="669"/>
    </row>
    <row r="66" spans="2:28" s="671" customFormat="1" ht="15" customHeight="1" x14ac:dyDescent="0.25">
      <c r="B66" s="669"/>
      <c r="C66" s="669"/>
      <c r="D66" s="669"/>
      <c r="E66" s="669"/>
      <c r="F66" s="669"/>
      <c r="G66" s="669"/>
      <c r="H66" s="669"/>
      <c r="I66" s="669"/>
      <c r="J66" s="669"/>
      <c r="K66" s="669"/>
      <c r="L66" s="669"/>
      <c r="M66" s="669"/>
      <c r="AB66" s="669"/>
    </row>
    <row r="67" spans="2:28" s="671" customFormat="1" ht="15" customHeight="1" x14ac:dyDescent="0.25">
      <c r="B67" s="669"/>
      <c r="C67" s="669"/>
      <c r="D67" s="669"/>
      <c r="E67" s="669"/>
      <c r="F67" s="669"/>
      <c r="G67" s="669"/>
      <c r="H67" s="669"/>
      <c r="I67" s="669"/>
      <c r="J67" s="669"/>
      <c r="K67" s="669"/>
      <c r="L67" s="669"/>
      <c r="M67" s="669"/>
      <c r="AB67" s="669"/>
    </row>
    <row r="68" spans="2:28" s="671" customFormat="1" ht="15" customHeight="1" x14ac:dyDescent="0.25">
      <c r="B68" s="669"/>
      <c r="C68" s="669"/>
      <c r="D68" s="669"/>
      <c r="E68" s="669"/>
      <c r="F68" s="669"/>
      <c r="G68" s="669"/>
      <c r="H68" s="669"/>
      <c r="I68" s="669"/>
      <c r="J68" s="669"/>
      <c r="K68" s="669"/>
      <c r="L68" s="669"/>
      <c r="M68" s="669"/>
      <c r="AB68" s="669"/>
    </row>
    <row r="69" spans="2:28" s="671" customFormat="1" ht="15" customHeight="1" x14ac:dyDescent="0.25">
      <c r="B69" s="669"/>
      <c r="C69" s="669"/>
      <c r="D69" s="669"/>
      <c r="E69" s="669"/>
      <c r="F69" s="669"/>
      <c r="G69" s="669"/>
      <c r="H69" s="669"/>
      <c r="I69" s="669"/>
      <c r="J69" s="669"/>
      <c r="K69" s="669"/>
      <c r="L69" s="669"/>
      <c r="M69" s="669"/>
      <c r="AB69" s="669"/>
    </row>
    <row r="70" spans="2:28" s="671" customFormat="1" ht="15" customHeight="1" x14ac:dyDescent="0.25">
      <c r="B70" s="669"/>
      <c r="C70" s="669"/>
      <c r="D70" s="669"/>
      <c r="E70" s="669"/>
      <c r="F70" s="669"/>
      <c r="G70" s="669"/>
      <c r="H70" s="669"/>
      <c r="I70" s="669"/>
      <c r="J70" s="669"/>
      <c r="K70" s="669"/>
      <c r="L70" s="669"/>
      <c r="M70" s="669"/>
      <c r="AB70" s="669"/>
    </row>
    <row r="71" spans="2:28" s="671" customFormat="1" ht="15" customHeight="1" x14ac:dyDescent="0.25">
      <c r="B71" s="669"/>
      <c r="C71" s="669"/>
      <c r="D71" s="669"/>
      <c r="E71" s="669"/>
      <c r="F71" s="669"/>
      <c r="G71" s="669"/>
      <c r="H71" s="669"/>
      <c r="I71" s="669"/>
      <c r="J71" s="669"/>
      <c r="K71" s="669"/>
      <c r="L71" s="669"/>
      <c r="M71" s="669"/>
      <c r="AB71" s="669"/>
    </row>
    <row r="72" spans="2:28" s="671" customFormat="1" ht="15" customHeight="1" x14ac:dyDescent="0.25">
      <c r="B72" s="669"/>
      <c r="C72" s="669"/>
      <c r="D72" s="669"/>
      <c r="E72" s="669"/>
      <c r="F72" s="669"/>
      <c r="G72" s="669"/>
      <c r="H72" s="669"/>
      <c r="I72" s="669"/>
      <c r="J72" s="669"/>
      <c r="K72" s="669"/>
      <c r="L72" s="669"/>
      <c r="M72" s="669"/>
      <c r="AB72" s="669"/>
    </row>
    <row r="73" spans="2:28" s="671" customFormat="1" ht="15" customHeight="1" x14ac:dyDescent="0.25">
      <c r="B73" s="669"/>
      <c r="C73" s="669"/>
      <c r="D73" s="669"/>
      <c r="E73" s="669"/>
      <c r="F73" s="669"/>
      <c r="G73" s="669"/>
      <c r="H73" s="669"/>
      <c r="I73" s="669"/>
      <c r="J73" s="669"/>
      <c r="K73" s="669"/>
      <c r="L73" s="669"/>
      <c r="M73" s="669"/>
      <c r="AB73" s="669"/>
    </row>
    <row r="74" spans="2:28" s="671" customFormat="1" ht="15" customHeight="1" x14ac:dyDescent="0.25">
      <c r="B74" s="669"/>
      <c r="C74" s="669"/>
      <c r="D74" s="669"/>
      <c r="E74" s="669"/>
      <c r="F74" s="669"/>
      <c r="G74" s="669"/>
      <c r="H74" s="669"/>
      <c r="I74" s="669"/>
      <c r="J74" s="669"/>
      <c r="K74" s="669"/>
      <c r="L74" s="669"/>
      <c r="M74" s="669"/>
      <c r="AB74" s="669"/>
    </row>
    <row r="75" spans="2:28" s="671" customFormat="1" ht="15" customHeight="1" x14ac:dyDescent="0.25">
      <c r="B75" s="669"/>
      <c r="C75" s="669"/>
      <c r="D75" s="669"/>
      <c r="E75" s="669"/>
      <c r="F75" s="669"/>
      <c r="G75" s="669"/>
      <c r="H75" s="669"/>
      <c r="I75" s="669"/>
      <c r="J75" s="669"/>
      <c r="K75" s="669"/>
      <c r="L75" s="669"/>
      <c r="M75" s="669"/>
      <c r="AB75" s="669"/>
    </row>
    <row r="76" spans="2:28" s="671" customFormat="1" ht="15" customHeight="1" x14ac:dyDescent="0.25">
      <c r="B76" s="669"/>
      <c r="C76" s="669"/>
      <c r="D76" s="669"/>
      <c r="E76" s="669"/>
      <c r="F76" s="669"/>
      <c r="G76" s="669"/>
      <c r="H76" s="669"/>
      <c r="I76" s="669"/>
      <c r="J76" s="669"/>
      <c r="K76" s="669"/>
      <c r="L76" s="669"/>
      <c r="M76" s="669"/>
      <c r="AB76" s="669"/>
    </row>
    <row r="77" spans="2:28" s="671" customFormat="1" ht="15" customHeight="1" x14ac:dyDescent="0.25">
      <c r="B77" s="669"/>
      <c r="C77" s="669"/>
      <c r="D77" s="669"/>
      <c r="E77" s="669"/>
      <c r="F77" s="669"/>
      <c r="G77" s="669"/>
      <c r="H77" s="669"/>
      <c r="I77" s="669"/>
      <c r="J77" s="669"/>
      <c r="K77" s="669"/>
      <c r="L77" s="669"/>
      <c r="M77" s="669"/>
    </row>
    <row r="78" spans="2:28" s="671" customFormat="1" ht="15" customHeight="1" x14ac:dyDescent="0.25">
      <c r="B78" s="669"/>
      <c r="C78" s="669"/>
      <c r="D78" s="669"/>
      <c r="E78" s="669"/>
      <c r="F78" s="669"/>
      <c r="G78" s="669"/>
      <c r="H78" s="669"/>
      <c r="I78" s="669"/>
      <c r="J78" s="669"/>
      <c r="K78" s="669"/>
      <c r="L78" s="669"/>
      <c r="M78" s="669"/>
    </row>
    <row r="79" spans="2:28" s="671" customFormat="1" ht="15" customHeight="1" x14ac:dyDescent="0.25">
      <c r="B79" s="669"/>
      <c r="C79" s="669"/>
      <c r="D79" s="669"/>
      <c r="E79" s="669"/>
      <c r="F79" s="669"/>
      <c r="G79" s="669"/>
      <c r="H79" s="669"/>
      <c r="I79" s="669"/>
      <c r="J79" s="669"/>
      <c r="K79" s="669"/>
      <c r="L79" s="669"/>
      <c r="M79" s="669"/>
    </row>
    <row r="80" spans="2:28" s="671" customFormat="1" ht="15" customHeight="1" x14ac:dyDescent="0.25">
      <c r="B80" s="669"/>
      <c r="C80" s="669"/>
      <c r="D80" s="669"/>
      <c r="E80" s="669"/>
      <c r="F80" s="669"/>
      <c r="G80" s="669"/>
      <c r="H80" s="669"/>
      <c r="I80" s="669"/>
      <c r="J80" s="669"/>
      <c r="K80" s="669"/>
      <c r="L80" s="669"/>
      <c r="M80" s="669"/>
    </row>
    <row r="81" spans="2:13" customFormat="1" ht="15" customHeight="1" x14ac:dyDescent="0.25">
      <c r="B81" s="1"/>
      <c r="C81" s="1"/>
      <c r="D81" s="1"/>
      <c r="E81" s="1"/>
      <c r="F81" s="1"/>
      <c r="G81" s="1"/>
      <c r="H81" s="1"/>
      <c r="I81" s="1"/>
      <c r="J81" s="1"/>
      <c r="K81" s="1"/>
      <c r="L81" s="1"/>
      <c r="M81" s="1"/>
    </row>
    <row r="82" spans="2:13" customFormat="1" ht="15" customHeight="1" x14ac:dyDescent="0.25">
      <c r="B82" s="1"/>
      <c r="C82" s="1"/>
      <c r="D82" s="1"/>
      <c r="E82" s="1"/>
      <c r="F82" s="1"/>
      <c r="G82" s="1"/>
      <c r="H82" s="1"/>
      <c r="I82" s="1"/>
      <c r="J82" s="1"/>
      <c r="K82" s="1"/>
      <c r="L82" s="1"/>
      <c r="M82" s="1"/>
    </row>
    <row r="83" spans="2:13" customFormat="1" ht="15" customHeight="1" x14ac:dyDescent="0.25">
      <c r="B83" s="1"/>
      <c r="C83" s="1"/>
      <c r="D83" s="1"/>
      <c r="E83" s="1"/>
      <c r="F83" s="1"/>
      <c r="G83" s="1"/>
      <c r="H83" s="1"/>
      <c r="I83" s="1"/>
      <c r="J83" s="1"/>
      <c r="K83" s="1"/>
      <c r="L83" s="1"/>
      <c r="M83" s="1"/>
    </row>
    <row r="84" spans="2:13" customFormat="1" ht="15" customHeight="1" x14ac:dyDescent="0.25">
      <c r="B84" s="1"/>
      <c r="C84" s="1"/>
      <c r="D84" s="1"/>
      <c r="E84" s="1"/>
      <c r="F84" s="1"/>
      <c r="G84" s="1"/>
      <c r="H84" s="1"/>
      <c r="I84" s="1"/>
      <c r="J84" s="1"/>
      <c r="K84" s="1"/>
      <c r="L84" s="1"/>
      <c r="M84" s="1"/>
    </row>
    <row r="85" spans="2:13" customFormat="1" ht="15" customHeight="1" x14ac:dyDescent="0.25">
      <c r="B85" s="1"/>
      <c r="C85" s="1"/>
      <c r="D85" s="1"/>
      <c r="E85" s="1"/>
      <c r="F85" s="1"/>
      <c r="G85" s="1"/>
      <c r="H85" s="1"/>
      <c r="I85" s="1"/>
      <c r="J85" s="1"/>
      <c r="K85" s="1"/>
      <c r="L85" s="1"/>
      <c r="M85" s="1"/>
    </row>
    <row r="86" spans="2:13" customFormat="1" ht="15" customHeight="1" x14ac:dyDescent="0.25">
      <c r="B86" s="1"/>
      <c r="C86" s="1"/>
      <c r="D86" s="1"/>
      <c r="E86" s="1"/>
      <c r="F86" s="1"/>
      <c r="G86" s="1"/>
      <c r="H86" s="1"/>
      <c r="I86" s="1"/>
      <c r="J86" s="1"/>
      <c r="K86" s="1"/>
      <c r="L86" s="1"/>
      <c r="M86" s="1"/>
    </row>
    <row r="87" spans="2:13" customFormat="1" ht="15" customHeight="1" x14ac:dyDescent="0.25">
      <c r="B87" s="1"/>
      <c r="C87" s="1"/>
      <c r="D87" s="1"/>
      <c r="E87" s="1"/>
      <c r="F87" s="1"/>
      <c r="G87" s="1"/>
      <c r="H87" s="1"/>
      <c r="I87" s="1"/>
      <c r="J87" s="1"/>
      <c r="K87" s="1"/>
      <c r="L87" s="1"/>
      <c r="M87" s="1"/>
    </row>
    <row r="88" spans="2:13" customFormat="1" ht="15" customHeight="1" x14ac:dyDescent="0.25">
      <c r="B88" s="1"/>
      <c r="C88" s="1"/>
      <c r="D88" s="1"/>
      <c r="E88" s="1"/>
      <c r="F88" s="1"/>
      <c r="G88" s="1"/>
      <c r="H88" s="1"/>
      <c r="I88" s="1"/>
      <c r="J88" s="1"/>
      <c r="K88" s="1"/>
      <c r="L88" s="1"/>
      <c r="M88" s="1"/>
    </row>
    <row r="89" spans="2:13" customFormat="1" ht="15" customHeight="1" x14ac:dyDescent="0.25">
      <c r="B89" s="1"/>
      <c r="C89" s="1"/>
      <c r="D89" s="1"/>
      <c r="E89" s="1"/>
      <c r="F89" s="1"/>
      <c r="G89" s="1"/>
      <c r="H89" s="1"/>
      <c r="I89" s="1"/>
      <c r="J89" s="1"/>
      <c r="K89" s="1"/>
      <c r="L89" s="1"/>
      <c r="M89" s="1"/>
    </row>
    <row r="90" spans="2:13" customFormat="1" ht="15" customHeight="1" x14ac:dyDescent="0.25">
      <c r="B90" s="1"/>
      <c r="C90" s="1"/>
      <c r="D90" s="1"/>
      <c r="E90" s="1"/>
      <c r="F90" s="1"/>
      <c r="G90" s="1"/>
      <c r="H90" s="1"/>
      <c r="I90" s="1"/>
      <c r="J90" s="1"/>
      <c r="K90" s="1"/>
      <c r="L90" s="1"/>
      <c r="M90" s="1"/>
    </row>
    <row r="91" spans="2:13" customFormat="1" ht="15" customHeight="1" x14ac:dyDescent="0.25">
      <c r="B91" s="1"/>
      <c r="C91" s="1"/>
      <c r="D91" s="1"/>
      <c r="E91" s="1"/>
      <c r="F91" s="1"/>
      <c r="G91" s="1"/>
      <c r="H91" s="1"/>
      <c r="I91" s="1"/>
      <c r="J91" s="1"/>
      <c r="K91" s="1"/>
      <c r="L91" s="1"/>
      <c r="M91" s="1"/>
    </row>
    <row r="92" spans="2:13" customFormat="1" ht="18" customHeight="1" x14ac:dyDescent="0.25">
      <c r="B92" s="1"/>
      <c r="C92" s="1"/>
      <c r="D92" s="1"/>
      <c r="E92" s="1"/>
      <c r="F92" s="1"/>
      <c r="G92" s="1"/>
      <c r="H92" s="1"/>
      <c r="I92" s="1"/>
      <c r="J92" s="1"/>
      <c r="K92" s="1"/>
      <c r="L92" s="1"/>
      <c r="M92" s="1"/>
    </row>
    <row r="93" spans="2:13" customFormat="1" ht="18" customHeight="1" x14ac:dyDescent="0.25">
      <c r="B93" s="1"/>
      <c r="C93" s="1"/>
      <c r="D93" s="1"/>
      <c r="E93" s="1"/>
      <c r="F93" s="1"/>
      <c r="G93" s="1"/>
      <c r="H93" s="1"/>
      <c r="I93" s="1"/>
      <c r="J93" s="1"/>
      <c r="K93" s="1"/>
      <c r="L93" s="1"/>
      <c r="M93" s="1"/>
    </row>
    <row r="94" spans="2:13" customFormat="1" ht="18" customHeight="1" x14ac:dyDescent="0.25">
      <c r="B94" s="1"/>
      <c r="C94" s="1"/>
      <c r="D94" s="1"/>
      <c r="E94" s="1"/>
      <c r="F94" s="1"/>
      <c r="G94" s="1"/>
      <c r="H94" s="1"/>
      <c r="I94" s="1"/>
      <c r="J94" s="1"/>
      <c r="K94" s="1"/>
      <c r="L94" s="1"/>
      <c r="M94" s="1"/>
    </row>
    <row r="95" spans="2:13" customFormat="1" ht="18" customHeight="1" x14ac:dyDescent="0.25">
      <c r="B95" s="1"/>
      <c r="C95" s="1"/>
      <c r="D95" s="1"/>
      <c r="E95" s="1"/>
      <c r="F95" s="1"/>
      <c r="G95" s="1"/>
      <c r="H95" s="1"/>
      <c r="I95" s="1"/>
      <c r="J95" s="1"/>
      <c r="K95" s="1"/>
      <c r="L95" s="1"/>
      <c r="M95" s="1"/>
    </row>
    <row r="96" spans="2:13" customFormat="1" ht="18" customHeight="1" x14ac:dyDescent="0.25">
      <c r="B96" s="1"/>
      <c r="C96" s="1"/>
      <c r="D96" s="1"/>
      <c r="E96" s="1"/>
      <c r="F96" s="1"/>
      <c r="G96" s="1"/>
      <c r="H96" s="1"/>
      <c r="I96" s="1"/>
      <c r="J96" s="1"/>
      <c r="K96" s="1"/>
      <c r="L96" s="1"/>
      <c r="M96" s="1"/>
    </row>
    <row r="97" spans="2:13" customFormat="1" ht="18" customHeight="1" x14ac:dyDescent="0.25">
      <c r="B97" s="1"/>
      <c r="C97" s="1"/>
      <c r="D97" s="1"/>
      <c r="E97" s="1"/>
      <c r="F97" s="1"/>
      <c r="G97" s="1"/>
      <c r="H97" s="1"/>
      <c r="I97" s="1"/>
      <c r="J97" s="1"/>
      <c r="K97" s="1"/>
      <c r="L97" s="1"/>
      <c r="M97" s="1"/>
    </row>
    <row r="98" spans="2:13" customFormat="1" ht="18" customHeight="1" x14ac:dyDescent="0.25">
      <c r="B98" s="1"/>
      <c r="C98" s="1"/>
      <c r="D98" s="1"/>
      <c r="E98" s="1"/>
      <c r="F98" s="1"/>
      <c r="G98" s="1"/>
      <c r="H98" s="1"/>
      <c r="I98" s="1"/>
      <c r="J98" s="1"/>
      <c r="K98" s="1"/>
      <c r="L98" s="1"/>
      <c r="M98" s="1"/>
    </row>
    <row r="99" spans="2:13" customFormat="1" ht="15" customHeight="1" x14ac:dyDescent="0.25"/>
    <row r="100" spans="2:13" customFormat="1" ht="15" customHeight="1" x14ac:dyDescent="0.25"/>
    <row r="101" spans="2:13" customFormat="1" ht="15" customHeight="1" x14ac:dyDescent="0.25"/>
    <row r="102" spans="2:13" customFormat="1" ht="15" customHeight="1" x14ac:dyDescent="0.25"/>
    <row r="103" spans="2:13" customFormat="1" ht="15" customHeight="1" x14ac:dyDescent="0.25"/>
    <row r="104" spans="2:13" customFormat="1" ht="15" customHeight="1" x14ac:dyDescent="0.25"/>
    <row r="105" spans="2:13" customFormat="1" ht="15" customHeight="1" x14ac:dyDescent="0.25"/>
    <row r="106" spans="2:13" customFormat="1" ht="15" customHeight="1" x14ac:dyDescent="0.25"/>
    <row r="107" spans="2:13" customFormat="1" ht="15" customHeight="1" x14ac:dyDescent="0.25"/>
    <row r="108" spans="2:13" customFormat="1" ht="15" customHeight="1" x14ac:dyDescent="0.25"/>
    <row r="109" spans="2:13" customFormat="1" ht="15" customHeight="1" x14ac:dyDescent="0.25"/>
    <row r="110" spans="2:13" customFormat="1" ht="15" customHeight="1" x14ac:dyDescent="0.25"/>
    <row r="111" spans="2:13" customFormat="1" ht="15" customHeight="1" x14ac:dyDescent="0.25"/>
    <row r="112" spans="2:13" customFormat="1" ht="18" customHeight="1" x14ac:dyDescent="0.25"/>
    <row r="113" spans="28:28" ht="18" customHeight="1" x14ac:dyDescent="0.25">
      <c r="AB113"/>
    </row>
  </sheetData>
  <sheetProtection algorithmName="SHA-512" hashValue="oZeICIJW/dGQ8QZKpdudMljAk0gDmwzzXg1Uxdrm71LR1b8kxHBLau/BSYp34ZI5YPgNyxD9ismrA/vawEd0ig==" saltValue="A8TBbv7h8rqxs+nWN4U4uw==" spinCount="100000" sheet="1" objects="1" scenarios="1"/>
  <mergeCells count="42">
    <mergeCell ref="B44:M50"/>
    <mergeCell ref="C11:D11"/>
    <mergeCell ref="F11:H11"/>
    <mergeCell ref="B35:D35"/>
    <mergeCell ref="G35:H35"/>
    <mergeCell ref="C13:D13"/>
    <mergeCell ref="F13:K13"/>
    <mergeCell ref="B15:D15"/>
    <mergeCell ref="B17:D17"/>
    <mergeCell ref="B19:D19"/>
    <mergeCell ref="G33:H33"/>
    <mergeCell ref="B37:H37"/>
    <mergeCell ref="B39:H39"/>
    <mergeCell ref="B41:H41"/>
    <mergeCell ref="B43:M43"/>
    <mergeCell ref="B33:D33"/>
    <mergeCell ref="B2:M4"/>
    <mergeCell ref="B21:D21"/>
    <mergeCell ref="B23:D23"/>
    <mergeCell ref="B25:D25"/>
    <mergeCell ref="G28:H28"/>
    <mergeCell ref="P11:Q11"/>
    <mergeCell ref="S11:U11"/>
    <mergeCell ref="P13:Q13"/>
    <mergeCell ref="S13:X13"/>
    <mergeCell ref="O2:Z4"/>
    <mergeCell ref="O15:Q15"/>
    <mergeCell ref="O17:Q17"/>
    <mergeCell ref="O19:Q19"/>
    <mergeCell ref="O21:Q21"/>
    <mergeCell ref="O23:Q23"/>
    <mergeCell ref="O25:Q25"/>
    <mergeCell ref="T28:U28"/>
    <mergeCell ref="O33:Q33"/>
    <mergeCell ref="T33:U33"/>
    <mergeCell ref="O35:Q35"/>
    <mergeCell ref="T35:U35"/>
    <mergeCell ref="O37:U37"/>
    <mergeCell ref="O39:U39"/>
    <mergeCell ref="O41:U41"/>
    <mergeCell ref="O43:Z43"/>
    <mergeCell ref="O44:Z50"/>
  </mergeCells>
  <conditionalFormatting sqref="K15">
    <cfRule type="expression" priority="10" stopIfTrue="1">
      <formula>"C3 * 4.33"</formula>
    </cfRule>
  </conditionalFormatting>
  <conditionalFormatting sqref="I39:J39 I41:J41">
    <cfRule type="expression" priority="9" stopIfTrue="1">
      <formula>"13F+14F/2"</formula>
    </cfRule>
  </conditionalFormatting>
  <conditionalFormatting sqref="X15">
    <cfRule type="expression" priority="8" stopIfTrue="1">
      <formula>"C3 * 4.33"</formula>
    </cfRule>
  </conditionalFormatting>
  <conditionalFormatting sqref="V39:W39 V41:W41">
    <cfRule type="expression" priority="7" stopIfTrue="1">
      <formula>"13F+14F/2"</formula>
    </cfRule>
  </conditionalFormatting>
  <pageMargins left="0.75" right="0.25" top="0.75" bottom="0.75" header="0.3" footer="0.3"/>
  <pageSetup scale="83" fitToWidth="2" fitToHeight="2" pageOrder="overThenDown"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711" r:id="rId4" name="Group Box 127">
              <controlPr defaultSize="0" autoFill="0" autoPict="0">
                <anchor moveWithCells="1">
                  <from>
                    <xdr:col>11</xdr:col>
                    <xdr:colOff>28575</xdr:colOff>
                    <xdr:row>13</xdr:row>
                    <xdr:rowOff>76200</xdr:rowOff>
                  </from>
                  <to>
                    <xdr:col>12</xdr:col>
                    <xdr:colOff>885825</xdr:colOff>
                    <xdr:row>41</xdr:row>
                    <xdr:rowOff>38100</xdr:rowOff>
                  </to>
                </anchor>
              </controlPr>
            </control>
          </mc:Choice>
        </mc:AlternateContent>
        <mc:AlternateContent xmlns:mc="http://schemas.openxmlformats.org/markup-compatibility/2006">
          <mc:Choice Requires="x14">
            <control shapeId="67745" r:id="rId5" name="Option Button 161">
              <controlPr defaultSize="0" autoFill="0" autoLine="0" autoPict="0">
                <anchor moveWithCells="1">
                  <from>
                    <xdr:col>11</xdr:col>
                    <xdr:colOff>47625</xdr:colOff>
                    <xdr:row>16</xdr:row>
                    <xdr:rowOff>9525</xdr:rowOff>
                  </from>
                  <to>
                    <xdr:col>12</xdr:col>
                    <xdr:colOff>885825</xdr:colOff>
                    <xdr:row>16</xdr:row>
                    <xdr:rowOff>219075</xdr:rowOff>
                  </to>
                </anchor>
              </controlPr>
            </control>
          </mc:Choice>
        </mc:AlternateContent>
        <mc:AlternateContent xmlns:mc="http://schemas.openxmlformats.org/markup-compatibility/2006">
          <mc:Choice Requires="x14">
            <control shapeId="67746" r:id="rId6" name="Option Button 162">
              <controlPr defaultSize="0" autoFill="0" autoLine="0" autoPict="0">
                <anchor moveWithCells="1">
                  <from>
                    <xdr:col>11</xdr:col>
                    <xdr:colOff>38100</xdr:colOff>
                    <xdr:row>20</xdr:row>
                    <xdr:rowOff>9525</xdr:rowOff>
                  </from>
                  <to>
                    <xdr:col>12</xdr:col>
                    <xdr:colOff>876300</xdr:colOff>
                    <xdr:row>20</xdr:row>
                    <xdr:rowOff>219075</xdr:rowOff>
                  </to>
                </anchor>
              </controlPr>
            </control>
          </mc:Choice>
        </mc:AlternateContent>
        <mc:AlternateContent xmlns:mc="http://schemas.openxmlformats.org/markup-compatibility/2006">
          <mc:Choice Requires="x14">
            <control shapeId="67747" r:id="rId7" name="Option Button 163">
              <controlPr defaultSize="0" autoFill="0" autoLine="0" autoPict="0">
                <anchor moveWithCells="1">
                  <from>
                    <xdr:col>11</xdr:col>
                    <xdr:colOff>38100</xdr:colOff>
                    <xdr:row>22</xdr:row>
                    <xdr:rowOff>9525</xdr:rowOff>
                  </from>
                  <to>
                    <xdr:col>12</xdr:col>
                    <xdr:colOff>876300</xdr:colOff>
                    <xdr:row>22</xdr:row>
                    <xdr:rowOff>219075</xdr:rowOff>
                  </to>
                </anchor>
              </controlPr>
            </control>
          </mc:Choice>
        </mc:AlternateContent>
        <mc:AlternateContent xmlns:mc="http://schemas.openxmlformats.org/markup-compatibility/2006">
          <mc:Choice Requires="x14">
            <control shapeId="67748" r:id="rId8" name="Option Button 164">
              <controlPr defaultSize="0" autoFill="0" autoLine="0" autoPict="0">
                <anchor moveWithCells="1">
                  <from>
                    <xdr:col>11</xdr:col>
                    <xdr:colOff>38100</xdr:colOff>
                    <xdr:row>24</xdr:row>
                    <xdr:rowOff>9525</xdr:rowOff>
                  </from>
                  <to>
                    <xdr:col>12</xdr:col>
                    <xdr:colOff>876300</xdr:colOff>
                    <xdr:row>24</xdr:row>
                    <xdr:rowOff>219075</xdr:rowOff>
                  </to>
                </anchor>
              </controlPr>
            </control>
          </mc:Choice>
        </mc:AlternateContent>
        <mc:AlternateContent xmlns:mc="http://schemas.openxmlformats.org/markup-compatibility/2006">
          <mc:Choice Requires="x14">
            <control shapeId="67758" r:id="rId9" name="Option Button 174">
              <controlPr defaultSize="0" autoFill="0" autoLine="0" autoPict="0">
                <anchor moveWithCells="1">
                  <from>
                    <xdr:col>11</xdr:col>
                    <xdr:colOff>47625</xdr:colOff>
                    <xdr:row>18</xdr:row>
                    <xdr:rowOff>9525</xdr:rowOff>
                  </from>
                  <to>
                    <xdr:col>12</xdr:col>
                    <xdr:colOff>885825</xdr:colOff>
                    <xdr:row>18</xdr:row>
                    <xdr:rowOff>219075</xdr:rowOff>
                  </to>
                </anchor>
              </controlPr>
            </control>
          </mc:Choice>
        </mc:AlternateContent>
        <mc:AlternateContent xmlns:mc="http://schemas.openxmlformats.org/markup-compatibility/2006">
          <mc:Choice Requires="x14">
            <control shapeId="67769" r:id="rId10" name="Option Button 185">
              <controlPr defaultSize="0" autoFill="0" autoLine="0" autoPict="0">
                <anchor moveWithCells="1">
                  <from>
                    <xdr:col>11</xdr:col>
                    <xdr:colOff>47625</xdr:colOff>
                    <xdr:row>14</xdr:row>
                    <xdr:rowOff>9525</xdr:rowOff>
                  </from>
                  <to>
                    <xdr:col>12</xdr:col>
                    <xdr:colOff>885825</xdr:colOff>
                    <xdr:row>14</xdr:row>
                    <xdr:rowOff>219075</xdr:rowOff>
                  </to>
                </anchor>
              </controlPr>
            </control>
          </mc:Choice>
        </mc:AlternateContent>
        <mc:AlternateContent xmlns:mc="http://schemas.openxmlformats.org/markup-compatibility/2006">
          <mc:Choice Requires="x14">
            <control shapeId="67772" r:id="rId11" name="Option Button 188">
              <controlPr defaultSize="0" autoFill="0" autoLine="0" autoPict="0">
                <anchor moveWithCells="1">
                  <from>
                    <xdr:col>11</xdr:col>
                    <xdr:colOff>38100</xdr:colOff>
                    <xdr:row>30</xdr:row>
                    <xdr:rowOff>9525</xdr:rowOff>
                  </from>
                  <to>
                    <xdr:col>12</xdr:col>
                    <xdr:colOff>876300</xdr:colOff>
                    <xdr:row>30</xdr:row>
                    <xdr:rowOff>219075</xdr:rowOff>
                  </to>
                </anchor>
              </controlPr>
            </control>
          </mc:Choice>
        </mc:AlternateContent>
        <mc:AlternateContent xmlns:mc="http://schemas.openxmlformats.org/markup-compatibility/2006">
          <mc:Choice Requires="x14">
            <control shapeId="67774" r:id="rId12" name="Option Button 190">
              <controlPr defaultSize="0" autoFill="0" autoLine="0" autoPict="0">
                <anchor moveWithCells="1">
                  <from>
                    <xdr:col>11</xdr:col>
                    <xdr:colOff>38100</xdr:colOff>
                    <xdr:row>32</xdr:row>
                    <xdr:rowOff>9525</xdr:rowOff>
                  </from>
                  <to>
                    <xdr:col>12</xdr:col>
                    <xdr:colOff>876300</xdr:colOff>
                    <xdr:row>32</xdr:row>
                    <xdr:rowOff>219075</xdr:rowOff>
                  </to>
                </anchor>
              </controlPr>
            </control>
          </mc:Choice>
        </mc:AlternateContent>
        <mc:AlternateContent xmlns:mc="http://schemas.openxmlformats.org/markup-compatibility/2006">
          <mc:Choice Requires="x14">
            <control shapeId="67775" r:id="rId13" name="Option Button 191">
              <controlPr defaultSize="0" autoFill="0" autoLine="0" autoPict="0">
                <anchor moveWithCells="1">
                  <from>
                    <xdr:col>11</xdr:col>
                    <xdr:colOff>38100</xdr:colOff>
                    <xdr:row>34</xdr:row>
                    <xdr:rowOff>9525</xdr:rowOff>
                  </from>
                  <to>
                    <xdr:col>12</xdr:col>
                    <xdr:colOff>876300</xdr:colOff>
                    <xdr:row>34</xdr:row>
                    <xdr:rowOff>219075</xdr:rowOff>
                  </to>
                </anchor>
              </controlPr>
            </control>
          </mc:Choice>
        </mc:AlternateContent>
        <mc:AlternateContent xmlns:mc="http://schemas.openxmlformats.org/markup-compatibility/2006">
          <mc:Choice Requires="x14">
            <control shapeId="67776" r:id="rId14" name="Option Button 192">
              <controlPr defaultSize="0" autoFill="0" autoLine="0" autoPict="0">
                <anchor moveWithCells="1">
                  <from>
                    <xdr:col>11</xdr:col>
                    <xdr:colOff>38100</xdr:colOff>
                    <xdr:row>36</xdr:row>
                    <xdr:rowOff>9525</xdr:rowOff>
                  </from>
                  <to>
                    <xdr:col>12</xdr:col>
                    <xdr:colOff>876300</xdr:colOff>
                    <xdr:row>36</xdr:row>
                    <xdr:rowOff>219075</xdr:rowOff>
                  </to>
                </anchor>
              </controlPr>
            </control>
          </mc:Choice>
        </mc:AlternateContent>
        <mc:AlternateContent xmlns:mc="http://schemas.openxmlformats.org/markup-compatibility/2006">
          <mc:Choice Requires="x14">
            <control shapeId="67778" r:id="rId15" name="Option Button 194">
              <controlPr defaultSize="0" autoFill="0" autoLine="0" autoPict="0">
                <anchor moveWithCells="1">
                  <from>
                    <xdr:col>11</xdr:col>
                    <xdr:colOff>38100</xdr:colOff>
                    <xdr:row>38</xdr:row>
                    <xdr:rowOff>9525</xdr:rowOff>
                  </from>
                  <to>
                    <xdr:col>12</xdr:col>
                    <xdr:colOff>876300</xdr:colOff>
                    <xdr:row>38</xdr:row>
                    <xdr:rowOff>219075</xdr:rowOff>
                  </to>
                </anchor>
              </controlPr>
            </control>
          </mc:Choice>
        </mc:AlternateContent>
        <mc:AlternateContent xmlns:mc="http://schemas.openxmlformats.org/markup-compatibility/2006">
          <mc:Choice Requires="x14">
            <control shapeId="67780" r:id="rId16" name="Option Button 196">
              <controlPr defaultSize="0" autoFill="0" autoLine="0" autoPict="0">
                <anchor moveWithCells="1">
                  <from>
                    <xdr:col>11</xdr:col>
                    <xdr:colOff>38100</xdr:colOff>
                    <xdr:row>40</xdr:row>
                    <xdr:rowOff>9525</xdr:rowOff>
                  </from>
                  <to>
                    <xdr:col>12</xdr:col>
                    <xdr:colOff>876300</xdr:colOff>
                    <xdr:row>40</xdr:row>
                    <xdr:rowOff>219075</xdr:rowOff>
                  </to>
                </anchor>
              </controlPr>
            </control>
          </mc:Choice>
        </mc:AlternateContent>
        <mc:AlternateContent xmlns:mc="http://schemas.openxmlformats.org/markup-compatibility/2006">
          <mc:Choice Requires="x14">
            <control shapeId="67782" r:id="rId17" name="Group Box 198">
              <controlPr defaultSize="0" autoFill="0" autoPict="0">
                <anchor moveWithCells="1">
                  <from>
                    <xdr:col>24</xdr:col>
                    <xdr:colOff>28575</xdr:colOff>
                    <xdr:row>13</xdr:row>
                    <xdr:rowOff>76200</xdr:rowOff>
                  </from>
                  <to>
                    <xdr:col>25</xdr:col>
                    <xdr:colOff>885825</xdr:colOff>
                    <xdr:row>40</xdr:row>
                    <xdr:rowOff>219075</xdr:rowOff>
                  </to>
                </anchor>
              </controlPr>
            </control>
          </mc:Choice>
        </mc:AlternateContent>
        <mc:AlternateContent xmlns:mc="http://schemas.openxmlformats.org/markup-compatibility/2006">
          <mc:Choice Requires="x14">
            <control shapeId="67784" r:id="rId18" name="Option Button 200">
              <controlPr defaultSize="0" autoFill="0" autoLine="0" autoPict="0">
                <anchor moveWithCells="1">
                  <from>
                    <xdr:col>24</xdr:col>
                    <xdr:colOff>38100</xdr:colOff>
                    <xdr:row>14</xdr:row>
                    <xdr:rowOff>9525</xdr:rowOff>
                  </from>
                  <to>
                    <xdr:col>25</xdr:col>
                    <xdr:colOff>876300</xdr:colOff>
                    <xdr:row>14</xdr:row>
                    <xdr:rowOff>219075</xdr:rowOff>
                  </to>
                </anchor>
              </controlPr>
            </control>
          </mc:Choice>
        </mc:AlternateContent>
        <mc:AlternateContent xmlns:mc="http://schemas.openxmlformats.org/markup-compatibility/2006">
          <mc:Choice Requires="x14">
            <control shapeId="67786" r:id="rId19" name="Option Button 202">
              <controlPr defaultSize="0" autoFill="0" autoLine="0" autoPict="0">
                <anchor moveWithCells="1">
                  <from>
                    <xdr:col>24</xdr:col>
                    <xdr:colOff>38100</xdr:colOff>
                    <xdr:row>16</xdr:row>
                    <xdr:rowOff>9525</xdr:rowOff>
                  </from>
                  <to>
                    <xdr:col>25</xdr:col>
                    <xdr:colOff>876300</xdr:colOff>
                    <xdr:row>16</xdr:row>
                    <xdr:rowOff>219075</xdr:rowOff>
                  </to>
                </anchor>
              </controlPr>
            </control>
          </mc:Choice>
        </mc:AlternateContent>
        <mc:AlternateContent xmlns:mc="http://schemas.openxmlformats.org/markup-compatibility/2006">
          <mc:Choice Requires="x14">
            <control shapeId="67787" r:id="rId20" name="Option Button 203">
              <controlPr defaultSize="0" autoFill="0" autoLine="0" autoPict="0">
                <anchor moveWithCells="1">
                  <from>
                    <xdr:col>24</xdr:col>
                    <xdr:colOff>38100</xdr:colOff>
                    <xdr:row>18</xdr:row>
                    <xdr:rowOff>9525</xdr:rowOff>
                  </from>
                  <to>
                    <xdr:col>25</xdr:col>
                    <xdr:colOff>876300</xdr:colOff>
                    <xdr:row>18</xdr:row>
                    <xdr:rowOff>219075</xdr:rowOff>
                  </to>
                </anchor>
              </controlPr>
            </control>
          </mc:Choice>
        </mc:AlternateContent>
        <mc:AlternateContent xmlns:mc="http://schemas.openxmlformats.org/markup-compatibility/2006">
          <mc:Choice Requires="x14">
            <control shapeId="67788" r:id="rId21" name="Option Button 204">
              <controlPr defaultSize="0" autoFill="0" autoLine="0" autoPict="0">
                <anchor moveWithCells="1">
                  <from>
                    <xdr:col>24</xdr:col>
                    <xdr:colOff>38100</xdr:colOff>
                    <xdr:row>20</xdr:row>
                    <xdr:rowOff>9525</xdr:rowOff>
                  </from>
                  <to>
                    <xdr:col>25</xdr:col>
                    <xdr:colOff>876300</xdr:colOff>
                    <xdr:row>20</xdr:row>
                    <xdr:rowOff>219075</xdr:rowOff>
                  </to>
                </anchor>
              </controlPr>
            </control>
          </mc:Choice>
        </mc:AlternateContent>
        <mc:AlternateContent xmlns:mc="http://schemas.openxmlformats.org/markup-compatibility/2006">
          <mc:Choice Requires="x14">
            <control shapeId="67789" r:id="rId22" name="Option Button 205">
              <controlPr defaultSize="0" autoFill="0" autoLine="0" autoPict="0">
                <anchor moveWithCells="1">
                  <from>
                    <xdr:col>24</xdr:col>
                    <xdr:colOff>38100</xdr:colOff>
                    <xdr:row>22</xdr:row>
                    <xdr:rowOff>9525</xdr:rowOff>
                  </from>
                  <to>
                    <xdr:col>25</xdr:col>
                    <xdr:colOff>876300</xdr:colOff>
                    <xdr:row>22</xdr:row>
                    <xdr:rowOff>219075</xdr:rowOff>
                  </to>
                </anchor>
              </controlPr>
            </control>
          </mc:Choice>
        </mc:AlternateContent>
        <mc:AlternateContent xmlns:mc="http://schemas.openxmlformats.org/markup-compatibility/2006">
          <mc:Choice Requires="x14">
            <control shapeId="67790" r:id="rId23" name="Option Button 206">
              <controlPr defaultSize="0" autoFill="0" autoLine="0" autoPict="0">
                <anchor moveWithCells="1">
                  <from>
                    <xdr:col>24</xdr:col>
                    <xdr:colOff>38100</xdr:colOff>
                    <xdr:row>24</xdr:row>
                    <xdr:rowOff>9525</xdr:rowOff>
                  </from>
                  <to>
                    <xdr:col>25</xdr:col>
                    <xdr:colOff>876300</xdr:colOff>
                    <xdr:row>24</xdr:row>
                    <xdr:rowOff>219075</xdr:rowOff>
                  </to>
                </anchor>
              </controlPr>
            </control>
          </mc:Choice>
        </mc:AlternateContent>
        <mc:AlternateContent xmlns:mc="http://schemas.openxmlformats.org/markup-compatibility/2006">
          <mc:Choice Requires="x14">
            <control shapeId="67791" r:id="rId24" name="Option Button 207">
              <controlPr defaultSize="0" autoFill="0" autoLine="0" autoPict="0">
                <anchor moveWithCells="1">
                  <from>
                    <xdr:col>24</xdr:col>
                    <xdr:colOff>38100</xdr:colOff>
                    <xdr:row>30</xdr:row>
                    <xdr:rowOff>9525</xdr:rowOff>
                  </from>
                  <to>
                    <xdr:col>25</xdr:col>
                    <xdr:colOff>876300</xdr:colOff>
                    <xdr:row>30</xdr:row>
                    <xdr:rowOff>219075</xdr:rowOff>
                  </to>
                </anchor>
              </controlPr>
            </control>
          </mc:Choice>
        </mc:AlternateContent>
        <mc:AlternateContent xmlns:mc="http://schemas.openxmlformats.org/markup-compatibility/2006">
          <mc:Choice Requires="x14">
            <control shapeId="67793" r:id="rId25" name="Option Button 209">
              <controlPr defaultSize="0" autoFill="0" autoLine="0" autoPict="0">
                <anchor moveWithCells="1">
                  <from>
                    <xdr:col>24</xdr:col>
                    <xdr:colOff>38100</xdr:colOff>
                    <xdr:row>32</xdr:row>
                    <xdr:rowOff>9525</xdr:rowOff>
                  </from>
                  <to>
                    <xdr:col>25</xdr:col>
                    <xdr:colOff>876300</xdr:colOff>
                    <xdr:row>32</xdr:row>
                    <xdr:rowOff>219075</xdr:rowOff>
                  </to>
                </anchor>
              </controlPr>
            </control>
          </mc:Choice>
        </mc:AlternateContent>
        <mc:AlternateContent xmlns:mc="http://schemas.openxmlformats.org/markup-compatibility/2006">
          <mc:Choice Requires="x14">
            <control shapeId="67795" r:id="rId26" name="Option Button 211">
              <controlPr defaultSize="0" autoFill="0" autoLine="0" autoPict="0">
                <anchor moveWithCells="1">
                  <from>
                    <xdr:col>24</xdr:col>
                    <xdr:colOff>38100</xdr:colOff>
                    <xdr:row>34</xdr:row>
                    <xdr:rowOff>9525</xdr:rowOff>
                  </from>
                  <to>
                    <xdr:col>25</xdr:col>
                    <xdr:colOff>876300</xdr:colOff>
                    <xdr:row>34</xdr:row>
                    <xdr:rowOff>219075</xdr:rowOff>
                  </to>
                </anchor>
              </controlPr>
            </control>
          </mc:Choice>
        </mc:AlternateContent>
        <mc:AlternateContent xmlns:mc="http://schemas.openxmlformats.org/markup-compatibility/2006">
          <mc:Choice Requires="x14">
            <control shapeId="67796" r:id="rId27" name="Option Button 212">
              <controlPr defaultSize="0" autoFill="0" autoLine="0" autoPict="0">
                <anchor moveWithCells="1">
                  <from>
                    <xdr:col>24</xdr:col>
                    <xdr:colOff>38100</xdr:colOff>
                    <xdr:row>36</xdr:row>
                    <xdr:rowOff>9525</xdr:rowOff>
                  </from>
                  <to>
                    <xdr:col>25</xdr:col>
                    <xdr:colOff>876300</xdr:colOff>
                    <xdr:row>36</xdr:row>
                    <xdr:rowOff>219075</xdr:rowOff>
                  </to>
                </anchor>
              </controlPr>
            </control>
          </mc:Choice>
        </mc:AlternateContent>
        <mc:AlternateContent xmlns:mc="http://schemas.openxmlformats.org/markup-compatibility/2006">
          <mc:Choice Requires="x14">
            <control shapeId="67797" r:id="rId28" name="Option Button 213">
              <controlPr defaultSize="0" autoFill="0" autoLine="0" autoPict="0">
                <anchor moveWithCells="1">
                  <from>
                    <xdr:col>24</xdr:col>
                    <xdr:colOff>38100</xdr:colOff>
                    <xdr:row>38</xdr:row>
                    <xdr:rowOff>9525</xdr:rowOff>
                  </from>
                  <to>
                    <xdr:col>25</xdr:col>
                    <xdr:colOff>876300</xdr:colOff>
                    <xdr:row>38</xdr:row>
                    <xdr:rowOff>219075</xdr:rowOff>
                  </to>
                </anchor>
              </controlPr>
            </control>
          </mc:Choice>
        </mc:AlternateContent>
        <mc:AlternateContent xmlns:mc="http://schemas.openxmlformats.org/markup-compatibility/2006">
          <mc:Choice Requires="x14">
            <control shapeId="67799" r:id="rId29" name="Option Button 215">
              <controlPr defaultSize="0" autoFill="0" autoLine="0" autoPict="0">
                <anchor moveWithCells="1">
                  <from>
                    <xdr:col>24</xdr:col>
                    <xdr:colOff>38100</xdr:colOff>
                    <xdr:row>40</xdr:row>
                    <xdr:rowOff>9525</xdr:rowOff>
                  </from>
                  <to>
                    <xdr:col>25</xdr:col>
                    <xdr:colOff>876300</xdr:colOff>
                    <xdr:row>40</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1"/>
  <dimension ref="B1:H42"/>
  <sheetViews>
    <sheetView showGridLines="0" showRowColHeaders="0" workbookViewId="0">
      <selection activeCell="E9" sqref="E9:G9"/>
    </sheetView>
  </sheetViews>
  <sheetFormatPr defaultRowHeight="15" x14ac:dyDescent="0.25"/>
  <cols>
    <col min="2" max="3" width="10.7109375" customWidth="1"/>
    <col min="4" max="6" width="15.7109375" customWidth="1"/>
    <col min="7" max="8" width="10.7109375" customWidth="1"/>
  </cols>
  <sheetData>
    <row r="1" spans="2:8" ht="18" customHeight="1" thickBot="1" x14ac:dyDescent="0.3">
      <c r="G1" s="930">
        <v>2021</v>
      </c>
      <c r="H1" s="930"/>
    </row>
    <row r="2" spans="2:8" ht="18" customHeight="1" x14ac:dyDescent="0.25">
      <c r="B2" s="700" t="s">
        <v>57</v>
      </c>
      <c r="C2" s="701"/>
      <c r="D2" s="701"/>
      <c r="E2" s="701"/>
      <c r="F2" s="701"/>
      <c r="G2" s="701"/>
      <c r="H2" s="702"/>
    </row>
    <row r="3" spans="2:8" ht="18" customHeight="1" x14ac:dyDescent="0.25">
      <c r="B3" s="703"/>
      <c r="C3" s="711"/>
      <c r="D3" s="711"/>
      <c r="E3" s="711"/>
      <c r="F3" s="711"/>
      <c r="G3" s="711"/>
      <c r="H3" s="705"/>
    </row>
    <row r="4" spans="2:8" ht="18" customHeight="1" x14ac:dyDescent="0.25">
      <c r="B4" s="703"/>
      <c r="C4" s="711"/>
      <c r="D4" s="711"/>
      <c r="E4" s="711"/>
      <c r="F4" s="711"/>
      <c r="G4" s="711"/>
      <c r="H4" s="705"/>
    </row>
    <row r="5" spans="2:8" ht="18" customHeight="1" thickBot="1" x14ac:dyDescent="0.3">
      <c r="B5" s="706"/>
      <c r="C5" s="707"/>
      <c r="D5" s="707"/>
      <c r="E5" s="707"/>
      <c r="F5" s="707"/>
      <c r="G5" s="707"/>
      <c r="H5" s="708"/>
    </row>
    <row r="6" spans="2:8" ht="18" customHeight="1" x14ac:dyDescent="0.25">
      <c r="B6" s="23"/>
      <c r="C6" s="29"/>
      <c r="D6" s="29"/>
      <c r="E6" s="29"/>
      <c r="F6" s="29"/>
      <c r="G6" s="29"/>
      <c r="H6" s="54"/>
    </row>
    <row r="7" spans="2:8" ht="21" customHeight="1" x14ac:dyDescent="0.25">
      <c r="B7" s="30"/>
      <c r="H7" s="24"/>
    </row>
    <row r="8" spans="2:8" ht="18" customHeight="1" x14ac:dyDescent="0.25">
      <c r="B8" s="137"/>
      <c r="H8" s="24"/>
    </row>
    <row r="9" spans="2:8" ht="18" customHeight="1" x14ac:dyDescent="0.25">
      <c r="B9" s="30"/>
      <c r="C9" s="34"/>
      <c r="D9" s="34" t="s">
        <v>0</v>
      </c>
      <c r="E9" s="927" t="s">
        <v>2</v>
      </c>
      <c r="F9" s="928"/>
      <c r="G9" s="929"/>
      <c r="H9" s="24"/>
    </row>
    <row r="10" spans="2:8" ht="18" customHeight="1" x14ac:dyDescent="0.25">
      <c r="B10" s="26"/>
      <c r="D10" s="27"/>
      <c r="H10" s="24"/>
    </row>
    <row r="11" spans="2:8" ht="18" customHeight="1" x14ac:dyDescent="0.25">
      <c r="B11" s="768" t="s">
        <v>58</v>
      </c>
      <c r="C11" s="869"/>
      <c r="D11" s="869"/>
      <c r="E11" s="869"/>
      <c r="F11" s="869"/>
      <c r="G11" s="869"/>
      <c r="H11" s="980"/>
    </row>
    <row r="12" spans="2:8" ht="18" customHeight="1" x14ac:dyDescent="0.25">
      <c r="B12" s="977" t="s">
        <v>59</v>
      </c>
      <c r="C12" s="916"/>
      <c r="D12" s="916"/>
      <c r="E12" s="916"/>
      <c r="F12" s="916"/>
      <c r="G12" s="916"/>
      <c r="H12" s="978"/>
    </row>
    <row r="13" spans="2:8" ht="18" customHeight="1" x14ac:dyDescent="0.25">
      <c r="B13" s="977" t="s">
        <v>51</v>
      </c>
      <c r="C13" s="916"/>
      <c r="D13" s="916"/>
      <c r="E13" s="916"/>
      <c r="F13" s="916"/>
      <c r="G13" s="916"/>
      <c r="H13" s="978"/>
    </row>
    <row r="14" spans="2:8" ht="18" customHeight="1" x14ac:dyDescent="0.25">
      <c r="B14" s="768" t="s">
        <v>52</v>
      </c>
      <c r="C14" s="769"/>
      <c r="D14" s="769"/>
      <c r="E14" s="769"/>
      <c r="F14" s="769"/>
      <c r="G14" s="769"/>
      <c r="H14" s="979"/>
    </row>
    <row r="15" spans="2:8" ht="18" customHeight="1" x14ac:dyDescent="0.25">
      <c r="B15" s="977" t="s">
        <v>230</v>
      </c>
      <c r="C15" s="916"/>
      <c r="D15" s="916"/>
      <c r="E15" s="916"/>
      <c r="F15" s="916"/>
      <c r="G15" s="916"/>
      <c r="H15" s="978"/>
    </row>
    <row r="16" spans="2:8" ht="18" customHeight="1" x14ac:dyDescent="0.25">
      <c r="B16" s="977" t="s">
        <v>54</v>
      </c>
      <c r="C16" s="916"/>
      <c r="D16" s="916"/>
      <c r="E16" s="916"/>
      <c r="F16" s="916"/>
      <c r="G16" s="916"/>
      <c r="H16" s="978"/>
    </row>
    <row r="17" spans="2:8" ht="18" customHeight="1" x14ac:dyDescent="0.25">
      <c r="B17" s="977" t="s">
        <v>53</v>
      </c>
      <c r="C17" s="916"/>
      <c r="D17" s="916"/>
      <c r="E17" s="916"/>
      <c r="F17" s="916"/>
      <c r="G17" s="916"/>
      <c r="H17" s="978"/>
    </row>
    <row r="18" spans="2:8" ht="18" customHeight="1" x14ac:dyDescent="0.25">
      <c r="B18" s="175"/>
      <c r="C18" s="176"/>
      <c r="D18" s="176"/>
      <c r="E18" s="176"/>
      <c r="F18" s="176"/>
      <c r="G18" s="176"/>
      <c r="H18" s="177"/>
    </row>
    <row r="19" spans="2:8" ht="18" customHeight="1" x14ac:dyDescent="0.25">
      <c r="B19" s="977" t="s">
        <v>68</v>
      </c>
      <c r="C19" s="916"/>
      <c r="D19" s="916"/>
      <c r="E19" s="916"/>
      <c r="F19" s="916"/>
      <c r="G19" s="916"/>
      <c r="H19" s="978"/>
    </row>
    <row r="20" spans="2:8" ht="18" customHeight="1" x14ac:dyDescent="0.25">
      <c r="B20" s="975" t="s">
        <v>62</v>
      </c>
      <c r="C20" s="709"/>
      <c r="D20" s="130" t="s">
        <v>55</v>
      </c>
      <c r="E20" s="1"/>
      <c r="F20" s="130" t="s">
        <v>56</v>
      </c>
      <c r="G20" s="130"/>
      <c r="H20" s="2"/>
    </row>
    <row r="21" spans="2:8" ht="18" customHeight="1" x14ac:dyDescent="0.25">
      <c r="B21" s="881">
        <v>2020</v>
      </c>
      <c r="C21" s="976"/>
      <c r="D21" s="55">
        <v>0</v>
      </c>
      <c r="E21" s="462" t="s">
        <v>430</v>
      </c>
      <c r="F21" s="55">
        <v>0</v>
      </c>
      <c r="G21" s="461" t="s">
        <v>431</v>
      </c>
      <c r="H21" s="2"/>
    </row>
    <row r="22" spans="2:8" ht="18" customHeight="1" x14ac:dyDescent="0.25">
      <c r="B22" s="881">
        <v>2019</v>
      </c>
      <c r="C22" s="976"/>
      <c r="D22" s="55">
        <v>0</v>
      </c>
      <c r="E22" s="462" t="s">
        <v>430</v>
      </c>
      <c r="F22" s="55">
        <v>0</v>
      </c>
      <c r="G22" s="461" t="s">
        <v>431</v>
      </c>
      <c r="H22" s="2"/>
    </row>
    <row r="23" spans="2:8" ht="18" customHeight="1" thickBot="1" x14ac:dyDescent="0.3">
      <c r="B23" s="30"/>
      <c r="C23" s="159"/>
      <c r="D23" s="145"/>
      <c r="E23" s="1"/>
      <c r="F23" s="145"/>
      <c r="H23" s="2"/>
    </row>
    <row r="24" spans="2:8" ht="18" customHeight="1" thickBot="1" x14ac:dyDescent="0.3">
      <c r="B24" s="881" t="s">
        <v>24</v>
      </c>
      <c r="C24" s="883"/>
      <c r="D24" s="232">
        <f>(D21+D22)/24</f>
        <v>0</v>
      </c>
      <c r="E24" s="1"/>
      <c r="F24" s="232">
        <f>(F21+F22)/24</f>
        <v>0</v>
      </c>
      <c r="H24" s="2"/>
    </row>
    <row r="25" spans="2:8" ht="18" customHeight="1" x14ac:dyDescent="0.25">
      <c r="B25" s="158"/>
      <c r="C25" s="159"/>
      <c r="D25" s="178"/>
      <c r="E25" s="1"/>
      <c r="F25" s="178"/>
      <c r="H25" s="2"/>
    </row>
    <row r="26" spans="2:8" ht="18" customHeight="1" x14ac:dyDescent="0.25">
      <c r="B26" s="977" t="s">
        <v>69</v>
      </c>
      <c r="C26" s="916"/>
      <c r="D26" s="916"/>
      <c r="E26" s="916"/>
      <c r="F26" s="916"/>
      <c r="G26" s="916"/>
      <c r="H26" s="978"/>
    </row>
    <row r="27" spans="2:8" ht="18" customHeight="1" x14ac:dyDescent="0.25">
      <c r="B27" s="975" t="s">
        <v>62</v>
      </c>
      <c r="C27" s="709"/>
      <c r="D27" s="145"/>
      <c r="E27" s="1"/>
      <c r="F27" s="145"/>
      <c r="H27" s="2"/>
    </row>
    <row r="28" spans="2:8" ht="18" customHeight="1" x14ac:dyDescent="0.25">
      <c r="B28" s="881">
        <v>2020</v>
      </c>
      <c r="C28" s="976"/>
      <c r="D28" s="55">
        <v>0</v>
      </c>
      <c r="E28" s="462" t="s">
        <v>430</v>
      </c>
      <c r="F28" s="55">
        <v>0</v>
      </c>
      <c r="G28" s="461" t="s">
        <v>431</v>
      </c>
      <c r="H28" s="2"/>
    </row>
    <row r="29" spans="2:8" ht="18" customHeight="1" x14ac:dyDescent="0.25">
      <c r="B29" s="881">
        <v>2019</v>
      </c>
      <c r="C29" s="976"/>
      <c r="D29" s="55">
        <v>0</v>
      </c>
      <c r="E29" s="462" t="s">
        <v>430</v>
      </c>
      <c r="F29" s="55">
        <v>0</v>
      </c>
      <c r="G29" s="461" t="s">
        <v>431</v>
      </c>
      <c r="H29" s="2"/>
    </row>
    <row r="30" spans="2:8" ht="18" customHeight="1" thickBot="1" x14ac:dyDescent="0.3">
      <c r="B30" s="3"/>
      <c r="C30" s="1"/>
      <c r="D30" s="1"/>
      <c r="E30" s="1"/>
      <c r="F30" s="1"/>
      <c r="H30" s="2"/>
    </row>
    <row r="31" spans="2:8" ht="18" customHeight="1" thickBot="1" x14ac:dyDescent="0.3">
      <c r="B31" s="881" t="s">
        <v>24</v>
      </c>
      <c r="C31" s="883"/>
      <c r="D31" s="232">
        <f>(D28+D29)/24</f>
        <v>0</v>
      </c>
      <c r="E31" s="1"/>
      <c r="F31" s="232">
        <f>(F28+F29)/24</f>
        <v>0</v>
      </c>
      <c r="H31" s="2"/>
    </row>
    <row r="32" spans="2:8" ht="18" customHeight="1" thickBot="1" x14ac:dyDescent="0.3">
      <c r="B32" s="16"/>
      <c r="C32" s="4"/>
      <c r="D32" s="4"/>
      <c r="E32" s="4"/>
      <c r="F32" s="4"/>
      <c r="G32" s="4"/>
      <c r="H32" s="5"/>
    </row>
    <row r="33" spans="2:8" ht="18" customHeight="1" thickBot="1" x14ac:dyDescent="0.3">
      <c r="B33" s="900" t="s">
        <v>225</v>
      </c>
      <c r="C33" s="901"/>
      <c r="D33" s="901"/>
      <c r="E33" s="901"/>
      <c r="F33" s="901"/>
      <c r="G33" s="901"/>
      <c r="H33" s="902"/>
    </row>
    <row r="34" spans="2:8" ht="18" customHeight="1" x14ac:dyDescent="0.25">
      <c r="B34" s="903"/>
      <c r="C34" s="904"/>
      <c r="D34" s="904"/>
      <c r="E34" s="904"/>
      <c r="F34" s="904"/>
      <c r="G34" s="904"/>
      <c r="H34" s="905"/>
    </row>
    <row r="35" spans="2:8" ht="18" customHeight="1" x14ac:dyDescent="0.25">
      <c r="B35" s="906"/>
      <c r="C35" s="907"/>
      <c r="D35" s="907"/>
      <c r="E35" s="907"/>
      <c r="F35" s="907"/>
      <c r="G35" s="907"/>
      <c r="H35" s="908"/>
    </row>
    <row r="36" spans="2:8" ht="18" customHeight="1" x14ac:dyDescent="0.25">
      <c r="B36" s="906"/>
      <c r="C36" s="907"/>
      <c r="D36" s="907"/>
      <c r="E36" s="907"/>
      <c r="F36" s="907"/>
      <c r="G36" s="907"/>
      <c r="H36" s="908"/>
    </row>
    <row r="37" spans="2:8" ht="18" customHeight="1" x14ac:dyDescent="0.25">
      <c r="B37" s="906"/>
      <c r="C37" s="907"/>
      <c r="D37" s="907"/>
      <c r="E37" s="907"/>
      <c r="F37" s="907"/>
      <c r="G37" s="907"/>
      <c r="H37" s="908"/>
    </row>
    <row r="38" spans="2:8" x14ac:dyDescent="0.25">
      <c r="B38" s="906"/>
      <c r="C38" s="907"/>
      <c r="D38" s="907"/>
      <c r="E38" s="907"/>
      <c r="F38" s="907"/>
      <c r="G38" s="907"/>
      <c r="H38" s="908"/>
    </row>
    <row r="39" spans="2:8" ht="15.75" thickBot="1" x14ac:dyDescent="0.3">
      <c r="B39" s="909"/>
      <c r="C39" s="910"/>
      <c r="D39" s="910"/>
      <c r="E39" s="910"/>
      <c r="F39" s="910"/>
      <c r="G39" s="910"/>
      <c r="H39" s="911"/>
    </row>
    <row r="40" spans="2:8" x14ac:dyDescent="0.25">
      <c r="B40" s="1"/>
      <c r="C40" s="1"/>
      <c r="D40" s="1"/>
      <c r="E40" s="1"/>
      <c r="F40" s="1"/>
      <c r="G40" s="1"/>
      <c r="H40" s="1"/>
    </row>
    <row r="41" spans="2:8" x14ac:dyDescent="0.25">
      <c r="B41" s="1"/>
      <c r="C41" s="1"/>
      <c r="D41" s="1"/>
      <c r="E41" s="1"/>
      <c r="F41" s="1"/>
      <c r="G41" s="1"/>
      <c r="H41" s="1"/>
    </row>
    <row r="42" spans="2:8" x14ac:dyDescent="0.25">
      <c r="B42" s="1"/>
      <c r="C42" s="1"/>
      <c r="D42" s="1"/>
      <c r="E42" s="1"/>
      <c r="F42" s="1"/>
      <c r="G42" s="1"/>
      <c r="H42" s="1"/>
    </row>
  </sheetData>
  <sheetProtection algorithmName="SHA-512" hashValue="O+BqWr8y+FS5XT8h9NEFxccko1BCjK9hPTz/Q4YMCLiMp5OHWh0cxmQGY5VNJQsZEIZ1cveHRc5gadMvuR8/rA==" saltValue="tci9sUq24WxHliWs8GxKAQ==" spinCount="100000" sheet="1" objects="1" scenarios="1"/>
  <mergeCells count="22">
    <mergeCell ref="G1:H1"/>
    <mergeCell ref="B2:H5"/>
    <mergeCell ref="E9:G9"/>
    <mergeCell ref="B17:H17"/>
    <mergeCell ref="B14:H14"/>
    <mergeCell ref="B11:H11"/>
    <mergeCell ref="B13:H13"/>
    <mergeCell ref="B12:H12"/>
    <mergeCell ref="B16:H16"/>
    <mergeCell ref="B15:H15"/>
    <mergeCell ref="B19:H19"/>
    <mergeCell ref="B26:H26"/>
    <mergeCell ref="B21:C21"/>
    <mergeCell ref="B22:C22"/>
    <mergeCell ref="B28:C28"/>
    <mergeCell ref="B24:C24"/>
    <mergeCell ref="B33:H33"/>
    <mergeCell ref="B34:H39"/>
    <mergeCell ref="B20:C20"/>
    <mergeCell ref="B27:C27"/>
    <mergeCell ref="B31:C31"/>
    <mergeCell ref="B29:C2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V97"/>
  <sheetViews>
    <sheetView showGridLines="0" showRowColHeaders="0" workbookViewId="0">
      <selection activeCell="D7" sqref="D7:G7"/>
    </sheetView>
  </sheetViews>
  <sheetFormatPr defaultRowHeight="20.100000000000001" customHeight="1" x14ac:dyDescent="0.25"/>
  <cols>
    <col min="1" max="1" width="2.7109375" style="1" customWidth="1"/>
    <col min="2" max="4" width="13.7109375" style="1" customWidth="1"/>
    <col min="5" max="5" width="5.7109375" style="1" customWidth="1"/>
    <col min="6" max="6" width="15.7109375" style="1" customWidth="1"/>
    <col min="7" max="7" width="22.7109375" style="1" customWidth="1"/>
    <col min="8" max="9" width="15.7109375" style="1" customWidth="1"/>
    <col min="10" max="10" width="2.42578125" style="1" customWidth="1"/>
    <col min="11" max="16384" width="9.140625" style="1"/>
  </cols>
  <sheetData>
    <row r="1" spans="1:22" ht="20.100000000000001" customHeight="1" thickBot="1" x14ac:dyDescent="0.3">
      <c r="H1" s="981">
        <v>2021</v>
      </c>
      <c r="I1" s="981"/>
      <c r="J1" s="981"/>
    </row>
    <row r="2" spans="1:22" ht="20.100000000000001" customHeight="1" x14ac:dyDescent="0.25">
      <c r="B2" s="700" t="s">
        <v>444</v>
      </c>
      <c r="C2" s="701"/>
      <c r="D2" s="701"/>
      <c r="E2" s="701"/>
      <c r="F2" s="701"/>
      <c r="G2" s="701"/>
      <c r="H2" s="701"/>
      <c r="I2" s="701"/>
      <c r="J2" s="702"/>
    </row>
    <row r="3" spans="1:22" ht="20.100000000000001" customHeight="1" x14ac:dyDescent="0.25">
      <c r="B3" s="703"/>
      <c r="C3" s="704"/>
      <c r="D3" s="704"/>
      <c r="E3" s="704"/>
      <c r="F3" s="704"/>
      <c r="G3" s="704"/>
      <c r="H3" s="704"/>
      <c r="I3" s="704"/>
      <c r="J3" s="705"/>
    </row>
    <row r="4" spans="1:22" ht="20.100000000000001" customHeight="1" thickBot="1" x14ac:dyDescent="0.3">
      <c r="B4" s="706"/>
      <c r="C4" s="707"/>
      <c r="D4" s="707"/>
      <c r="E4" s="707"/>
      <c r="F4" s="707"/>
      <c r="G4" s="707"/>
      <c r="H4" s="707"/>
      <c r="I4" s="707"/>
      <c r="J4" s="708"/>
    </row>
    <row r="5" spans="1:22" ht="20.100000000000001" customHeight="1" x14ac:dyDescent="0.25">
      <c r="B5" s="3"/>
      <c r="C5" s="365"/>
      <c r="D5" s="365"/>
      <c r="E5" s="365"/>
      <c r="F5" s="365"/>
      <c r="G5" s="365"/>
      <c r="H5" s="365"/>
      <c r="I5" s="365"/>
      <c r="J5" s="19"/>
    </row>
    <row r="6" spans="1:22" ht="20.100000000000001" customHeight="1" x14ac:dyDescent="0.25">
      <c r="A6" s="18"/>
      <c r="B6" s="3"/>
      <c r="C6" s="365"/>
      <c r="D6" s="365"/>
      <c r="E6" s="365"/>
      <c r="F6" s="365"/>
      <c r="G6" s="365"/>
      <c r="H6" s="365"/>
      <c r="I6" s="365"/>
      <c r="J6" s="2"/>
    </row>
    <row r="7" spans="1:22" ht="20.100000000000001" customHeight="1" x14ac:dyDescent="0.25">
      <c r="A7" s="3"/>
      <c r="B7" s="105"/>
      <c r="C7" s="366" t="s">
        <v>0</v>
      </c>
      <c r="D7" s="983"/>
      <c r="E7" s="984"/>
      <c r="F7" s="984"/>
      <c r="G7" s="985"/>
      <c r="H7" s="410"/>
      <c r="I7" s="410"/>
      <c r="J7" s="2"/>
      <c r="O7"/>
      <c r="P7"/>
      <c r="Q7"/>
      <c r="R7"/>
      <c r="S7"/>
      <c r="T7"/>
      <c r="U7"/>
      <c r="V7"/>
    </row>
    <row r="8" spans="1:22" ht="20.100000000000001" customHeight="1" x14ac:dyDescent="0.25">
      <c r="A8" s="3"/>
      <c r="B8" s="782"/>
      <c r="C8" s="696"/>
      <c r="D8" s="696"/>
      <c r="E8" s="696"/>
      <c r="F8" s="696"/>
      <c r="G8" s="696"/>
      <c r="H8" s="696"/>
      <c r="I8" s="423"/>
      <c r="J8" s="2"/>
    </row>
    <row r="9" spans="1:22" ht="20.100000000000001" customHeight="1" x14ac:dyDescent="0.25">
      <c r="A9" s="3"/>
      <c r="B9" s="105"/>
      <c r="C9" s="366" t="s">
        <v>22</v>
      </c>
      <c r="D9" s="983"/>
      <c r="E9" s="984"/>
      <c r="F9" s="984"/>
      <c r="G9" s="985"/>
      <c r="H9" s="410"/>
      <c r="I9" s="410"/>
      <c r="J9" s="2"/>
    </row>
    <row r="10" spans="1:22" ht="20.100000000000001" customHeight="1" x14ac:dyDescent="0.25">
      <c r="A10" s="3"/>
      <c r="B10" s="782" t="s">
        <v>359</v>
      </c>
      <c r="C10" s="696"/>
      <c r="D10" s="696"/>
      <c r="E10" s="696"/>
      <c r="F10" s="696"/>
      <c r="G10" s="696"/>
      <c r="H10" s="696"/>
      <c r="I10" s="423"/>
      <c r="J10" s="2"/>
      <c r="M10" s="409"/>
      <c r="N10" s="409"/>
      <c r="O10" s="409"/>
      <c r="P10" s="409"/>
      <c r="Q10" s="409"/>
      <c r="R10" s="409"/>
      <c r="S10" s="409"/>
      <c r="T10" s="409"/>
    </row>
    <row r="11" spans="1:22" ht="20.100000000000001" customHeight="1" x14ac:dyDescent="0.25">
      <c r="A11" s="3"/>
      <c r="B11" s="982" t="s">
        <v>496</v>
      </c>
      <c r="C11" s="989"/>
      <c r="D11" s="989"/>
      <c r="E11" s="989"/>
      <c r="F11" s="989"/>
      <c r="G11" s="989"/>
      <c r="H11" s="989"/>
      <c r="I11" s="424"/>
      <c r="J11" s="2"/>
    </row>
    <row r="12" spans="1:22" ht="20.100000000000001" customHeight="1" x14ac:dyDescent="0.25">
      <c r="A12" s="3"/>
      <c r="B12" s="420"/>
      <c r="C12" s="424"/>
      <c r="D12" s="424"/>
      <c r="E12" s="424"/>
      <c r="F12" s="411"/>
      <c r="G12" s="424"/>
      <c r="H12" s="424"/>
      <c r="I12" s="424"/>
      <c r="J12" s="2"/>
    </row>
    <row r="13" spans="1:22" ht="20.100000000000001" customHeight="1" x14ac:dyDescent="0.25">
      <c r="A13" s="79"/>
      <c r="B13" s="179"/>
      <c r="C13" s="365"/>
      <c r="D13" s="365" t="s">
        <v>2</v>
      </c>
      <c r="E13" s="180"/>
      <c r="F13" s="106"/>
      <c r="G13" s="386" t="s">
        <v>463</v>
      </c>
      <c r="H13" s="106"/>
      <c r="I13" s="446"/>
      <c r="J13" s="19"/>
    </row>
    <row r="14" spans="1:22" ht="20.100000000000001" customHeight="1" x14ac:dyDescent="0.25">
      <c r="A14" s="79"/>
      <c r="B14" s="179"/>
      <c r="C14" s="365"/>
      <c r="D14" s="365"/>
      <c r="E14" s="365"/>
      <c r="F14" s="425"/>
      <c r="G14" s="425"/>
      <c r="H14" s="425"/>
      <c r="I14" s="425"/>
      <c r="J14" s="19"/>
      <c r="O14"/>
    </row>
    <row r="15" spans="1:22" ht="20.100000000000001" customHeight="1" x14ac:dyDescent="0.25">
      <c r="A15" s="79"/>
      <c r="B15" s="986" t="s">
        <v>445</v>
      </c>
      <c r="C15" s="987"/>
      <c r="D15" s="987"/>
      <c r="E15" s="988"/>
      <c r="F15" s="44">
        <v>0</v>
      </c>
      <c r="G15" s="425"/>
      <c r="H15" s="44">
        <v>0</v>
      </c>
      <c r="I15" s="447"/>
      <c r="J15" s="19"/>
      <c r="K15" s="427"/>
    </row>
    <row r="16" spans="1:22" ht="20.100000000000001" customHeight="1" x14ac:dyDescent="0.25">
      <c r="A16" s="79"/>
      <c r="B16" s="3"/>
      <c r="C16" s="428"/>
      <c r="D16" s="428"/>
      <c r="E16" s="428"/>
      <c r="F16" s="994" t="s">
        <v>454</v>
      </c>
      <c r="G16" s="994"/>
      <c r="H16" s="994" t="s">
        <v>495</v>
      </c>
      <c r="I16" s="994"/>
      <c r="J16" s="441"/>
      <c r="K16" s="429"/>
    </row>
    <row r="17" spans="1:22" ht="17.25" customHeight="1" x14ac:dyDescent="0.25">
      <c r="A17" s="408"/>
      <c r="B17" s="443"/>
      <c r="C17" s="428"/>
      <c r="D17" s="428"/>
      <c r="E17" s="428"/>
      <c r="F17" s="994"/>
      <c r="G17" s="994"/>
      <c r="H17" s="994"/>
      <c r="I17" s="994"/>
      <c r="J17" s="441"/>
      <c r="K17" s="429"/>
    </row>
    <row r="18" spans="1:22" ht="18.95" customHeight="1" x14ac:dyDescent="0.25">
      <c r="A18" s="421"/>
      <c r="B18" s="992" t="s">
        <v>458</v>
      </c>
      <c r="C18" s="993"/>
      <c r="D18" s="993"/>
      <c r="E18" s="428"/>
      <c r="F18" s="515">
        <v>0</v>
      </c>
      <c r="G18" s="514"/>
      <c r="H18" s="518">
        <v>0</v>
      </c>
      <c r="I18" s="444"/>
      <c r="J18" s="441"/>
      <c r="K18" s="429"/>
    </row>
    <row r="19" spans="1:22" ht="6.75" customHeight="1" x14ac:dyDescent="0.25">
      <c r="A19" s="510"/>
      <c r="B19" s="443"/>
      <c r="C19" s="428"/>
      <c r="D19" s="428"/>
      <c r="E19" s="428"/>
      <c r="F19" s="454"/>
      <c r="G19" s="365"/>
      <c r="H19" s="445"/>
      <c r="I19" s="509"/>
      <c r="J19" s="441"/>
      <c r="K19" s="429"/>
    </row>
    <row r="20" spans="1:22" ht="20.100000000000001" customHeight="1" x14ac:dyDescent="0.25">
      <c r="A20" s="79"/>
      <c r="B20" s="990" t="s">
        <v>355</v>
      </c>
      <c r="C20" s="991"/>
      <c r="D20" s="991"/>
      <c r="E20" s="431"/>
      <c r="F20" s="44">
        <v>0</v>
      </c>
      <c r="G20" s="425"/>
      <c r="H20" s="44">
        <v>0</v>
      </c>
      <c r="I20" s="447"/>
      <c r="J20" s="19"/>
      <c r="K20" s="427"/>
    </row>
    <row r="21" spans="1:22" ht="20.100000000000001" customHeight="1" x14ac:dyDescent="0.25">
      <c r="A21" s="79"/>
      <c r="B21" s="990" t="s">
        <v>356</v>
      </c>
      <c r="C21" s="991"/>
      <c r="D21" s="991"/>
      <c r="E21" s="431"/>
      <c r="F21" s="44">
        <v>0</v>
      </c>
      <c r="G21" s="425"/>
      <c r="H21" s="44">
        <v>0</v>
      </c>
      <c r="I21" s="447"/>
      <c r="J21" s="19"/>
    </row>
    <row r="22" spans="1:22" ht="20.100000000000001" customHeight="1" x14ac:dyDescent="0.25">
      <c r="A22" s="79"/>
      <c r="B22" s="990" t="s">
        <v>451</v>
      </c>
      <c r="C22" s="991"/>
      <c r="D22" s="991"/>
      <c r="E22" s="431"/>
      <c r="F22" s="56">
        <v>0</v>
      </c>
      <c r="G22" s="426" t="s">
        <v>43</v>
      </c>
      <c r="H22" s="56">
        <v>0</v>
      </c>
      <c r="I22" s="451"/>
      <c r="J22" s="19"/>
      <c r="K22" s="1" t="s">
        <v>2</v>
      </c>
      <c r="L22" s="1" t="s">
        <v>2</v>
      </c>
    </row>
    <row r="23" spans="1:22" ht="20.100000000000001" customHeight="1" x14ac:dyDescent="0.25">
      <c r="A23" s="79"/>
      <c r="B23" s="995" t="s">
        <v>452</v>
      </c>
      <c r="C23" s="996"/>
      <c r="D23" s="996"/>
      <c r="E23" s="996"/>
      <c r="F23" s="996"/>
      <c r="G23" s="996"/>
      <c r="H23" s="412"/>
      <c r="I23" s="412"/>
      <c r="J23" s="19"/>
    </row>
    <row r="24" spans="1:22" ht="20.100000000000001" customHeight="1" x14ac:dyDescent="0.25">
      <c r="A24" s="79"/>
      <c r="B24" s="982" t="s">
        <v>453</v>
      </c>
      <c r="C24" s="989"/>
      <c r="D24" s="989"/>
      <c r="E24" s="989"/>
      <c r="F24" s="989"/>
      <c r="G24" s="989"/>
      <c r="H24" s="989"/>
      <c r="I24" s="424"/>
      <c r="J24" s="19"/>
    </row>
    <row r="25" spans="1:22" ht="20.100000000000001" customHeight="1" x14ac:dyDescent="0.25">
      <c r="A25" s="79"/>
      <c r="B25" s="990" t="s">
        <v>357</v>
      </c>
      <c r="C25" s="991"/>
      <c r="D25" s="991"/>
      <c r="E25" s="99"/>
      <c r="F25" s="65">
        <v>0</v>
      </c>
      <c r="G25" s="413"/>
      <c r="H25" s="65">
        <v>0</v>
      </c>
      <c r="I25" s="448"/>
      <c r="J25" s="19"/>
      <c r="M25"/>
      <c r="N25"/>
      <c r="O25"/>
      <c r="P25"/>
      <c r="Q25"/>
      <c r="R25"/>
      <c r="S25"/>
      <c r="T25"/>
      <c r="U25"/>
      <c r="V25"/>
    </row>
    <row r="26" spans="1:22" ht="20.100000000000001" customHeight="1" x14ac:dyDescent="0.25">
      <c r="A26" s="79"/>
      <c r="B26" s="990" t="s">
        <v>358</v>
      </c>
      <c r="C26" s="991"/>
      <c r="D26" s="991"/>
      <c r="E26" s="99"/>
      <c r="F26" s="44">
        <v>0</v>
      </c>
      <c r="G26" s="98" t="s">
        <v>2</v>
      </c>
      <c r="H26" s="44">
        <v>0</v>
      </c>
      <c r="I26" s="447"/>
      <c r="J26" s="19"/>
    </row>
    <row r="27" spans="1:22" ht="20.100000000000001" customHeight="1" x14ac:dyDescent="0.25">
      <c r="A27" s="79"/>
      <c r="B27" s="990" t="s">
        <v>347</v>
      </c>
      <c r="C27" s="991"/>
      <c r="D27" s="991"/>
      <c r="E27" s="99"/>
      <c r="F27" s="44">
        <v>0</v>
      </c>
      <c r="G27" s="999" t="s">
        <v>406</v>
      </c>
      <c r="H27" s="44">
        <v>0</v>
      </c>
      <c r="I27" s="447"/>
      <c r="J27" s="2"/>
    </row>
    <row r="28" spans="1:22" ht="20.100000000000001" customHeight="1" thickBot="1" x14ac:dyDescent="0.3">
      <c r="A28" s="79"/>
      <c r="B28" s="997" t="s">
        <v>436</v>
      </c>
      <c r="C28" s="998"/>
      <c r="D28" s="998"/>
      <c r="E28" s="365"/>
      <c r="F28" s="365"/>
      <c r="G28" s="999"/>
      <c r="H28" s="425"/>
      <c r="I28" s="425"/>
      <c r="J28" s="19"/>
    </row>
    <row r="29" spans="1:22" ht="20.100000000000001" customHeight="1" thickBot="1" x14ac:dyDescent="0.3">
      <c r="A29" s="79"/>
      <c r="B29" s="3"/>
      <c r="C29" s="365"/>
      <c r="D29" s="366"/>
      <c r="E29" s="97"/>
      <c r="F29" s="242">
        <f>SUM(F15,F18,F20,F21,F22,F25,F26,F27)</f>
        <v>0</v>
      </c>
      <c r="G29" s="423" t="s">
        <v>23</v>
      </c>
      <c r="H29" s="243">
        <f>SUM(H15,H18,H20,H21,H22,H25,H26,H27)</f>
        <v>0</v>
      </c>
      <c r="I29" s="456"/>
      <c r="J29" s="19"/>
    </row>
    <row r="30" spans="1:22" ht="20.100000000000001" customHeight="1" thickBot="1" x14ac:dyDescent="0.3">
      <c r="A30" s="79"/>
      <c r="B30" s="418"/>
      <c r="C30" s="423"/>
      <c r="D30" s="423"/>
      <c r="E30" s="365"/>
      <c r="F30" s="382"/>
      <c r="G30" s="414"/>
      <c r="H30" s="365" t="s">
        <v>2</v>
      </c>
      <c r="I30" s="430"/>
      <c r="J30" s="19"/>
    </row>
    <row r="31" spans="1:22" ht="20.100000000000001" customHeight="1" thickBot="1" x14ac:dyDescent="0.3">
      <c r="A31" s="79"/>
      <c r="B31" s="3"/>
      <c r="C31" s="365"/>
      <c r="D31" s="365"/>
      <c r="E31" s="386"/>
      <c r="F31" s="244">
        <f>F29/12</f>
        <v>0</v>
      </c>
      <c r="G31" s="423" t="s">
        <v>24</v>
      </c>
      <c r="H31" s="242">
        <f>H29/12</f>
        <v>0</v>
      </c>
      <c r="I31" s="457"/>
      <c r="J31" s="19"/>
    </row>
    <row r="32" spans="1:22" ht="20.100000000000001" customHeight="1" thickBot="1" x14ac:dyDescent="0.3">
      <c r="A32" s="79"/>
      <c r="B32" s="416"/>
      <c r="C32" s="386"/>
      <c r="D32" s="386"/>
      <c r="E32" s="386"/>
      <c r="F32" s="366"/>
      <c r="G32" s="382"/>
      <c r="H32" s="425"/>
      <c r="I32" s="458"/>
      <c r="J32" s="19"/>
    </row>
    <row r="33" spans="1:10" ht="20.100000000000001" customHeight="1" thickBot="1" x14ac:dyDescent="0.3">
      <c r="A33" s="3"/>
      <c r="B33" s="3"/>
      <c r="C33" s="425"/>
      <c r="D33" s="696" t="s">
        <v>35</v>
      </c>
      <c r="E33" s="783"/>
      <c r="F33" s="242">
        <f>(F29+H29)/24</f>
        <v>0</v>
      </c>
      <c r="G33" s="365"/>
      <c r="H33" s="369"/>
      <c r="I33" s="384"/>
      <c r="J33" s="2"/>
    </row>
    <row r="34" spans="1:10" ht="20.100000000000001" customHeight="1" thickBot="1" x14ac:dyDescent="0.3">
      <c r="A34" s="3"/>
      <c r="B34" s="3"/>
      <c r="C34" s="425"/>
      <c r="D34" s="425"/>
      <c r="E34" s="425"/>
      <c r="F34" s="369"/>
      <c r="G34" s="423"/>
      <c r="H34" s="425"/>
      <c r="I34" s="458"/>
      <c r="J34" s="2"/>
    </row>
    <row r="35" spans="1:10" ht="20.100000000000001" customHeight="1" thickBot="1" x14ac:dyDescent="0.3">
      <c r="A35" s="3"/>
      <c r="B35" s="3"/>
      <c r="C35" s="425"/>
      <c r="D35" s="425"/>
      <c r="E35" s="425"/>
      <c r="F35" s="369"/>
      <c r="G35" s="423" t="s">
        <v>60</v>
      </c>
      <c r="H35" s="107">
        <v>0</v>
      </c>
      <c r="I35" s="459"/>
      <c r="J35" s="2"/>
    </row>
    <row r="36" spans="1:10" ht="20.100000000000001" customHeight="1" thickBot="1" x14ac:dyDescent="0.3">
      <c r="A36" s="3"/>
      <c r="B36" s="3"/>
      <c r="C36" s="425"/>
      <c r="D36" s="425"/>
      <c r="E36" s="425"/>
      <c r="F36" s="425"/>
      <c r="G36" s="425"/>
      <c r="H36" s="425"/>
      <c r="I36" s="425"/>
      <c r="J36" s="2"/>
    </row>
    <row r="37" spans="1:10" ht="20.100000000000001" customHeight="1" thickBot="1" x14ac:dyDescent="0.3">
      <c r="A37" s="3"/>
      <c r="B37" s="678" t="s">
        <v>49</v>
      </c>
      <c r="C37" s="679"/>
      <c r="D37" s="679"/>
      <c r="E37" s="679"/>
      <c r="F37" s="679"/>
      <c r="G37" s="679"/>
      <c r="H37" s="679"/>
      <c r="I37" s="679"/>
      <c r="J37" s="680"/>
    </row>
    <row r="38" spans="1:10" ht="20.100000000000001" customHeight="1" x14ac:dyDescent="0.25">
      <c r="A38" s="3"/>
      <c r="B38" s="753"/>
      <c r="C38" s="754"/>
      <c r="D38" s="754"/>
      <c r="E38" s="754"/>
      <c r="F38" s="754"/>
      <c r="G38" s="754"/>
      <c r="H38" s="754"/>
      <c r="I38" s="754"/>
      <c r="J38" s="755"/>
    </row>
    <row r="39" spans="1:10" ht="20.100000000000001" customHeight="1" x14ac:dyDescent="0.25">
      <c r="A39" s="3"/>
      <c r="B39" s="756"/>
      <c r="C39" s="1001"/>
      <c r="D39" s="1001"/>
      <c r="E39" s="1001"/>
      <c r="F39" s="1001"/>
      <c r="G39" s="1001"/>
      <c r="H39" s="1001"/>
      <c r="I39" s="1001"/>
      <c r="J39" s="758"/>
    </row>
    <row r="40" spans="1:10" ht="20.100000000000001" customHeight="1" x14ac:dyDescent="0.25">
      <c r="A40" s="3"/>
      <c r="B40" s="756"/>
      <c r="C40" s="1001"/>
      <c r="D40" s="1001"/>
      <c r="E40" s="1001"/>
      <c r="F40" s="1001"/>
      <c r="G40" s="1001"/>
      <c r="H40" s="1001"/>
      <c r="I40" s="1001"/>
      <c r="J40" s="758"/>
    </row>
    <row r="41" spans="1:10" ht="20.100000000000001" customHeight="1" x14ac:dyDescent="0.25">
      <c r="A41" s="3"/>
      <c r="B41" s="756"/>
      <c r="C41" s="1001"/>
      <c r="D41" s="1001"/>
      <c r="E41" s="1001"/>
      <c r="F41" s="1001"/>
      <c r="G41" s="1001"/>
      <c r="H41" s="1001"/>
      <c r="I41" s="1001"/>
      <c r="J41" s="758"/>
    </row>
    <row r="42" spans="1:10" ht="20.100000000000001" customHeight="1" x14ac:dyDescent="0.25">
      <c r="A42" s="3"/>
      <c r="B42" s="756"/>
      <c r="C42" s="1001"/>
      <c r="D42" s="1001"/>
      <c r="E42" s="1001"/>
      <c r="F42" s="1001"/>
      <c r="G42" s="1001"/>
      <c r="H42" s="1001"/>
      <c r="I42" s="1001"/>
      <c r="J42" s="758"/>
    </row>
    <row r="43" spans="1:10" ht="20.100000000000001" customHeight="1" thickBot="1" x14ac:dyDescent="0.3">
      <c r="A43" s="3"/>
      <c r="B43" s="759"/>
      <c r="C43" s="760"/>
      <c r="D43" s="760"/>
      <c r="E43" s="760"/>
      <c r="F43" s="760"/>
      <c r="G43" s="760"/>
      <c r="H43" s="760"/>
      <c r="I43" s="760"/>
      <c r="J43" s="761"/>
    </row>
    <row r="44" spans="1:10" ht="5.0999999999999996" customHeight="1" thickBot="1" x14ac:dyDescent="0.3">
      <c r="B44" s="256"/>
      <c r="C44" s="257"/>
      <c r="D44" s="257"/>
      <c r="E44" s="257"/>
      <c r="F44" s="257"/>
      <c r="G44" s="257"/>
      <c r="H44" s="257"/>
      <c r="I44" s="257"/>
      <c r="J44" s="2"/>
    </row>
    <row r="45" spans="1:10" customFormat="1" ht="20.100000000000001" customHeight="1" x14ac:dyDescent="0.25">
      <c r="B45" s="700" t="s">
        <v>27</v>
      </c>
      <c r="C45" s="701"/>
      <c r="D45" s="701"/>
      <c r="E45" s="701"/>
      <c r="F45" s="701"/>
      <c r="G45" s="701"/>
      <c r="H45" s="701"/>
      <c r="I45" s="701"/>
      <c r="J45" s="702"/>
    </row>
    <row r="46" spans="1:10" customFormat="1" ht="20.100000000000001" customHeight="1" x14ac:dyDescent="0.25">
      <c r="B46" s="703"/>
      <c r="C46" s="711"/>
      <c r="D46" s="711"/>
      <c r="E46" s="711"/>
      <c r="F46" s="711"/>
      <c r="G46" s="711"/>
      <c r="H46" s="711"/>
      <c r="I46" s="711"/>
      <c r="J46" s="705"/>
    </row>
    <row r="47" spans="1:10" customFormat="1" ht="20.100000000000001" customHeight="1" thickBot="1" x14ac:dyDescent="0.3">
      <c r="B47" s="706"/>
      <c r="C47" s="707"/>
      <c r="D47" s="707"/>
      <c r="E47" s="707"/>
      <c r="F47" s="707"/>
      <c r="G47" s="707"/>
      <c r="H47" s="707"/>
      <c r="I47" s="707"/>
      <c r="J47" s="708"/>
    </row>
    <row r="48" spans="1:10" customFormat="1" ht="20.100000000000001" customHeight="1" x14ac:dyDescent="0.25">
      <c r="B48" s="3"/>
      <c r="C48" s="1"/>
      <c r="D48" s="1"/>
      <c r="E48" s="1"/>
      <c r="F48" s="1"/>
      <c r="G48" s="1"/>
      <c r="H48" s="1"/>
      <c r="I48" s="1"/>
      <c r="J48" s="24"/>
    </row>
    <row r="49" spans="2:10" customFormat="1" ht="20.100000000000001" customHeight="1" x14ac:dyDescent="0.25">
      <c r="B49" s="3"/>
      <c r="C49" s="1"/>
      <c r="D49" s="1"/>
      <c r="E49" s="1"/>
      <c r="F49" s="1"/>
      <c r="G49" s="1"/>
      <c r="H49" s="1"/>
      <c r="I49" s="1"/>
      <c r="J49" s="24"/>
    </row>
    <row r="50" spans="2:10" customFormat="1" ht="20.100000000000001" customHeight="1" x14ac:dyDescent="0.25">
      <c r="B50" s="105"/>
      <c r="C50" s="34" t="s">
        <v>0</v>
      </c>
      <c r="D50" s="983"/>
      <c r="E50" s="984"/>
      <c r="F50" s="984"/>
      <c r="G50" s="985"/>
      <c r="H50" s="194"/>
      <c r="I50" s="194"/>
      <c r="J50" s="24"/>
    </row>
    <row r="51" spans="2:10" customFormat="1" ht="20.100000000000001" customHeight="1" x14ac:dyDescent="0.25">
      <c r="B51" s="782"/>
      <c r="C51" s="712"/>
      <c r="D51" s="712"/>
      <c r="E51" s="712"/>
      <c r="F51" s="712"/>
      <c r="G51" s="712"/>
      <c r="H51" s="712"/>
      <c r="I51" s="417"/>
      <c r="J51" s="24"/>
    </row>
    <row r="52" spans="2:10" customFormat="1" ht="20.100000000000001" customHeight="1" x14ac:dyDescent="0.25">
      <c r="B52" s="105"/>
      <c r="C52" s="34" t="s">
        <v>245</v>
      </c>
      <c r="D52" s="983" t="s">
        <v>2</v>
      </c>
      <c r="E52" s="984"/>
      <c r="F52" s="984"/>
      <c r="G52" s="985"/>
      <c r="H52" s="194"/>
      <c r="I52" s="194"/>
      <c r="J52" s="24"/>
    </row>
    <row r="53" spans="2:10" customFormat="1" ht="20.100000000000001" customHeight="1" x14ac:dyDescent="0.25">
      <c r="B53" s="782" t="s">
        <v>359</v>
      </c>
      <c r="C53" s="712"/>
      <c r="D53" s="712"/>
      <c r="E53" s="712"/>
      <c r="F53" s="712"/>
      <c r="G53" s="712"/>
      <c r="H53" s="712"/>
      <c r="I53" s="417"/>
      <c r="J53" s="24"/>
    </row>
    <row r="54" spans="2:10" customFormat="1" ht="20.100000000000001" customHeight="1" x14ac:dyDescent="0.25">
      <c r="B54" s="982" t="s">
        <v>496</v>
      </c>
      <c r="C54" s="913"/>
      <c r="D54" s="913"/>
      <c r="E54" s="913"/>
      <c r="F54" s="913"/>
      <c r="G54" s="913"/>
      <c r="H54" s="913"/>
      <c r="I54" s="419"/>
      <c r="J54" s="24"/>
    </row>
    <row r="55" spans="2:10" customFormat="1" ht="20.100000000000001" customHeight="1" x14ac:dyDescent="0.25">
      <c r="B55" s="258"/>
      <c r="C55" s="254"/>
      <c r="D55" s="254"/>
      <c r="E55" s="254"/>
      <c r="F55" s="100" t="s">
        <v>2</v>
      </c>
      <c r="G55" s="254"/>
      <c r="H55" s="254"/>
      <c r="I55" s="419"/>
      <c r="J55" s="24"/>
    </row>
    <row r="56" spans="2:10" customFormat="1" ht="20.100000000000001" customHeight="1" x14ac:dyDescent="0.25">
      <c r="B56" s="179"/>
      <c r="C56" s="1"/>
      <c r="D56" s="1" t="s">
        <v>2</v>
      </c>
      <c r="E56" s="180"/>
      <c r="F56" s="106"/>
      <c r="G56" s="386" t="s">
        <v>463</v>
      </c>
      <c r="H56" s="106"/>
      <c r="I56" s="446"/>
      <c r="J56" s="24"/>
    </row>
    <row r="57" spans="2:10" customFormat="1" ht="20.100000000000001" customHeight="1" x14ac:dyDescent="0.25">
      <c r="B57" s="179"/>
      <c r="C57" s="1"/>
      <c r="D57" s="1"/>
      <c r="E57" s="1"/>
      <c r="F57" s="17"/>
      <c r="G57" s="17"/>
      <c r="H57" s="17"/>
      <c r="I57" s="422"/>
      <c r="J57" s="24"/>
    </row>
    <row r="58" spans="2:10" customFormat="1" ht="20.100000000000001" customHeight="1" x14ac:dyDescent="0.25">
      <c r="B58" s="986" t="s">
        <v>450</v>
      </c>
      <c r="C58" s="1004"/>
      <c r="D58" s="1004"/>
      <c r="E58" s="988"/>
      <c r="F58" s="44">
        <v>0</v>
      </c>
      <c r="G58" s="17"/>
      <c r="H58" s="44">
        <v>0</v>
      </c>
      <c r="I58" s="447"/>
      <c r="J58" s="24"/>
    </row>
    <row r="59" spans="2:10" customFormat="1" ht="20.100000000000001" customHeight="1" x14ac:dyDescent="0.25">
      <c r="B59" s="443"/>
      <c r="C59" s="428"/>
      <c r="D59" s="428"/>
      <c r="E59" s="428"/>
      <c r="F59" s="994" t="s">
        <v>454</v>
      </c>
      <c r="G59" s="994"/>
      <c r="H59" s="994" t="s">
        <v>495</v>
      </c>
      <c r="I59" s="994"/>
      <c r="J59" s="460"/>
    </row>
    <row r="60" spans="2:10" customFormat="1" ht="20.100000000000001" customHeight="1" x14ac:dyDescent="0.25">
      <c r="B60" s="443"/>
      <c r="C60" s="428"/>
      <c r="D60" s="428"/>
      <c r="E60" s="428"/>
      <c r="F60" s="994"/>
      <c r="G60" s="994"/>
      <c r="H60" s="994"/>
      <c r="I60" s="994"/>
      <c r="J60" s="460"/>
    </row>
    <row r="61" spans="2:10" customFormat="1" ht="18.95" customHeight="1" x14ac:dyDescent="0.25">
      <c r="B61" s="992" t="s">
        <v>457</v>
      </c>
      <c r="C61" s="993"/>
      <c r="D61" s="993"/>
      <c r="E61" s="512"/>
      <c r="F61" s="516">
        <v>0</v>
      </c>
      <c r="G61" s="513"/>
      <c r="H61" s="517">
        <v>0</v>
      </c>
      <c r="I61" s="513"/>
      <c r="J61" s="460"/>
    </row>
    <row r="62" spans="2:10" customFormat="1" ht="6" customHeight="1" x14ac:dyDescent="0.25">
      <c r="B62" s="443"/>
      <c r="C62" s="428"/>
      <c r="D62" s="428"/>
      <c r="E62" s="428"/>
      <c r="F62" s="511"/>
      <c r="G62" s="442"/>
      <c r="H62" s="442"/>
      <c r="I62" s="442"/>
      <c r="J62" s="460"/>
    </row>
    <row r="63" spans="2:10" customFormat="1" ht="20.100000000000001" customHeight="1" x14ac:dyDescent="0.25">
      <c r="B63" s="990" t="s">
        <v>355</v>
      </c>
      <c r="C63" s="1000"/>
      <c r="D63" s="1000"/>
      <c r="E63" s="431"/>
      <c r="F63" s="432">
        <v>0</v>
      </c>
      <c r="G63" s="433"/>
      <c r="H63" s="432">
        <v>0</v>
      </c>
      <c r="I63" s="449"/>
      <c r="J63" s="24"/>
    </row>
    <row r="64" spans="2:10" customFormat="1" ht="20.100000000000001" customHeight="1" x14ac:dyDescent="0.25">
      <c r="B64" s="990" t="s">
        <v>356</v>
      </c>
      <c r="C64" s="1000"/>
      <c r="D64" s="1000"/>
      <c r="E64" s="431"/>
      <c r="F64" s="432">
        <v>0</v>
      </c>
      <c r="G64" s="433"/>
      <c r="H64" s="432">
        <v>0</v>
      </c>
      <c r="I64" s="449"/>
      <c r="J64" s="24"/>
    </row>
    <row r="65" spans="2:10" customFormat="1" ht="20.100000000000001" customHeight="1" x14ac:dyDescent="0.25">
      <c r="B65" s="990" t="s">
        <v>451</v>
      </c>
      <c r="C65" s="1000"/>
      <c r="D65" s="1000"/>
      <c r="E65" s="431"/>
      <c r="F65" s="434">
        <v>0</v>
      </c>
      <c r="G65" s="435" t="s">
        <v>43</v>
      </c>
      <c r="H65" s="434">
        <v>0</v>
      </c>
      <c r="I65" s="452"/>
      <c r="J65" s="24"/>
    </row>
    <row r="66" spans="2:10" customFormat="1" ht="20.100000000000001" customHeight="1" x14ac:dyDescent="0.25">
      <c r="B66" s="1002" t="s">
        <v>452</v>
      </c>
      <c r="C66" s="1003"/>
      <c r="D66" s="1003"/>
      <c r="E66" s="1003"/>
      <c r="F66" s="1003"/>
      <c r="G66" s="1003"/>
      <c r="H66" s="436"/>
      <c r="I66" s="436"/>
      <c r="J66" s="24"/>
    </row>
    <row r="67" spans="2:10" customFormat="1" ht="20.100000000000001" customHeight="1" x14ac:dyDescent="0.25">
      <c r="B67" s="1005" t="s">
        <v>453</v>
      </c>
      <c r="C67" s="1006"/>
      <c r="D67" s="1006"/>
      <c r="E67" s="1006"/>
      <c r="F67" s="1006"/>
      <c r="G67" s="1006"/>
      <c r="H67" s="1006"/>
      <c r="I67" s="453"/>
      <c r="J67" s="24"/>
    </row>
    <row r="68" spans="2:10" customFormat="1" ht="20.100000000000001" customHeight="1" x14ac:dyDescent="0.25">
      <c r="B68" s="990" t="s">
        <v>357</v>
      </c>
      <c r="C68" s="1000"/>
      <c r="D68" s="1000"/>
      <c r="E68" s="437"/>
      <c r="F68" s="438">
        <v>0</v>
      </c>
      <c r="G68" s="439"/>
      <c r="H68" s="438">
        <v>0</v>
      </c>
      <c r="I68" s="450"/>
      <c r="J68" s="24"/>
    </row>
    <row r="69" spans="2:10" customFormat="1" ht="20.100000000000001" customHeight="1" x14ac:dyDescent="0.25">
      <c r="B69" s="990" t="s">
        <v>358</v>
      </c>
      <c r="C69" s="1000"/>
      <c r="D69" s="1000"/>
      <c r="E69" s="437"/>
      <c r="F69" s="432">
        <v>0</v>
      </c>
      <c r="G69" s="440" t="s">
        <v>2</v>
      </c>
      <c r="H69" s="432">
        <v>0</v>
      </c>
      <c r="I69" s="449"/>
      <c r="J69" s="24"/>
    </row>
    <row r="70" spans="2:10" customFormat="1" ht="20.100000000000001" customHeight="1" x14ac:dyDescent="0.25">
      <c r="B70" s="990" t="s">
        <v>347</v>
      </c>
      <c r="C70" s="1000"/>
      <c r="D70" s="1000"/>
      <c r="E70" s="437"/>
      <c r="F70" s="432">
        <v>0</v>
      </c>
      <c r="G70" s="1007" t="s">
        <v>406</v>
      </c>
      <c r="H70" s="432">
        <v>0</v>
      </c>
      <c r="I70" s="449"/>
      <c r="J70" s="24"/>
    </row>
    <row r="71" spans="2:10" customFormat="1" ht="20.100000000000001" customHeight="1" thickBot="1" x14ac:dyDescent="0.3">
      <c r="B71" s="997" t="s">
        <v>436</v>
      </c>
      <c r="C71" s="1008"/>
      <c r="D71" s="1008"/>
      <c r="E71" s="427"/>
      <c r="F71" s="427"/>
      <c r="G71" s="1007"/>
      <c r="H71" s="433"/>
      <c r="I71" s="433"/>
      <c r="J71" s="24"/>
    </row>
    <row r="72" spans="2:10" customFormat="1" ht="20.100000000000001" customHeight="1" thickBot="1" x14ac:dyDescent="0.3">
      <c r="B72" s="3"/>
      <c r="C72" s="1"/>
      <c r="D72" s="34"/>
      <c r="E72" s="97"/>
      <c r="F72" s="242">
        <f>SUM(F58,F61,F63,F64,F65,F68,F69,F70)</f>
        <v>0</v>
      </c>
      <c r="G72" s="74" t="s">
        <v>23</v>
      </c>
      <c r="H72" s="243">
        <f>SUM(H58,H61,H63,H64,H65,H68,H69,H70)</f>
        <v>0</v>
      </c>
      <c r="I72" s="456"/>
      <c r="J72" s="24"/>
    </row>
    <row r="73" spans="2:10" customFormat="1" ht="20.100000000000001" customHeight="1" thickBot="1" x14ac:dyDescent="0.3">
      <c r="B73" s="156"/>
      <c r="C73" s="74"/>
      <c r="D73" s="74"/>
      <c r="E73" s="1"/>
      <c r="F73" s="20"/>
      <c r="G73" s="130"/>
      <c r="H73" s="1" t="s">
        <v>2</v>
      </c>
      <c r="I73" s="430"/>
      <c r="J73" s="24"/>
    </row>
    <row r="74" spans="2:10" customFormat="1" ht="20.100000000000001" customHeight="1" thickBot="1" x14ac:dyDescent="0.3">
      <c r="B74" s="3"/>
      <c r="C74" s="1"/>
      <c r="D74" s="1"/>
      <c r="E74" s="104"/>
      <c r="F74" s="244">
        <f>F72/12</f>
        <v>0</v>
      </c>
      <c r="G74" s="74" t="s">
        <v>24</v>
      </c>
      <c r="H74" s="242">
        <f>H72/12</f>
        <v>0</v>
      </c>
      <c r="I74" s="457"/>
      <c r="J74" s="24"/>
    </row>
    <row r="75" spans="2:10" customFormat="1" ht="20.100000000000001" customHeight="1" thickBot="1" x14ac:dyDescent="0.3">
      <c r="B75" s="151"/>
      <c r="C75" s="104"/>
      <c r="D75" s="104"/>
      <c r="E75" s="104"/>
      <c r="F75" s="34"/>
      <c r="G75" s="20"/>
      <c r="H75" s="17"/>
      <c r="I75" s="425"/>
      <c r="J75" s="24"/>
    </row>
    <row r="76" spans="2:10" customFormat="1" ht="20.100000000000001" customHeight="1" thickBot="1" x14ac:dyDescent="0.3">
      <c r="B76" s="3"/>
      <c r="C76" s="17"/>
      <c r="D76" s="712" t="s">
        <v>35</v>
      </c>
      <c r="E76" s="783"/>
      <c r="F76" s="242">
        <f>(F72+H72)/24</f>
        <v>0</v>
      </c>
      <c r="G76" s="1"/>
      <c r="I76" s="369"/>
      <c r="J76" s="24"/>
    </row>
    <row r="77" spans="2:10" customFormat="1" ht="20.100000000000001" customHeight="1" thickBot="1" x14ac:dyDescent="0.3">
      <c r="B77" s="3"/>
      <c r="C77" s="17"/>
      <c r="D77" s="17"/>
      <c r="E77" s="17"/>
      <c r="G77" s="74"/>
      <c r="H77" s="17"/>
      <c r="I77" s="425"/>
      <c r="J77" s="24"/>
    </row>
    <row r="78" spans="2:10" customFormat="1" ht="20.100000000000001" customHeight="1" thickBot="1" x14ac:dyDescent="0.3">
      <c r="B78" s="3"/>
      <c r="C78" s="17"/>
      <c r="D78" s="17"/>
      <c r="E78" s="17"/>
      <c r="G78" s="74" t="s">
        <v>60</v>
      </c>
      <c r="H78" s="107">
        <v>0</v>
      </c>
      <c r="I78" s="455"/>
      <c r="J78" s="24"/>
    </row>
    <row r="79" spans="2:10" customFormat="1" ht="20.100000000000001" customHeight="1" thickBot="1" x14ac:dyDescent="0.3">
      <c r="B79" s="3"/>
      <c r="C79" s="17"/>
      <c r="D79" s="17"/>
      <c r="E79" s="17"/>
      <c r="F79" s="17"/>
      <c r="G79" s="17"/>
      <c r="H79" s="17"/>
      <c r="I79" s="422"/>
      <c r="J79" s="24"/>
    </row>
    <row r="80" spans="2:10" customFormat="1" ht="20.100000000000001" customHeight="1" thickBot="1" x14ac:dyDescent="0.3">
      <c r="B80" s="678" t="s">
        <v>49</v>
      </c>
      <c r="C80" s="679"/>
      <c r="D80" s="679"/>
      <c r="E80" s="679"/>
      <c r="F80" s="679"/>
      <c r="G80" s="679"/>
      <c r="H80" s="679"/>
      <c r="I80" s="679"/>
      <c r="J80" s="680"/>
    </row>
    <row r="81" spans="2:10" customFormat="1" ht="20.100000000000001" customHeight="1" x14ac:dyDescent="0.25">
      <c r="B81" s="753"/>
      <c r="C81" s="754"/>
      <c r="D81" s="754"/>
      <c r="E81" s="754"/>
      <c r="F81" s="754"/>
      <c r="G81" s="754"/>
      <c r="H81" s="754"/>
      <c r="I81" s="754"/>
      <c r="J81" s="755"/>
    </row>
    <row r="82" spans="2:10" customFormat="1" ht="20.100000000000001" customHeight="1" x14ac:dyDescent="0.25">
      <c r="B82" s="756"/>
      <c r="C82" s="757"/>
      <c r="D82" s="757"/>
      <c r="E82" s="757"/>
      <c r="F82" s="757"/>
      <c r="G82" s="757"/>
      <c r="H82" s="757"/>
      <c r="I82" s="757"/>
      <c r="J82" s="758"/>
    </row>
    <row r="83" spans="2:10" customFormat="1" ht="20.100000000000001" customHeight="1" x14ac:dyDescent="0.25">
      <c r="B83" s="756"/>
      <c r="C83" s="757"/>
      <c r="D83" s="757"/>
      <c r="E83" s="757"/>
      <c r="F83" s="757"/>
      <c r="G83" s="757"/>
      <c r="H83" s="757"/>
      <c r="I83" s="757"/>
      <c r="J83" s="758"/>
    </row>
    <row r="84" spans="2:10" customFormat="1" ht="20.100000000000001" customHeight="1" x14ac:dyDescent="0.25">
      <c r="B84" s="756"/>
      <c r="C84" s="757"/>
      <c r="D84" s="757"/>
      <c r="E84" s="757"/>
      <c r="F84" s="757"/>
      <c r="G84" s="757"/>
      <c r="H84" s="757"/>
      <c r="I84" s="757"/>
      <c r="J84" s="758"/>
    </row>
    <row r="85" spans="2:10" customFormat="1" ht="20.100000000000001" customHeight="1" x14ac:dyDescent="0.25">
      <c r="B85" s="756"/>
      <c r="C85" s="757"/>
      <c r="D85" s="757"/>
      <c r="E85" s="757"/>
      <c r="F85" s="757"/>
      <c r="G85" s="757"/>
      <c r="H85" s="757"/>
      <c r="I85" s="757"/>
      <c r="J85" s="758"/>
    </row>
    <row r="86" spans="2:10" customFormat="1" ht="20.100000000000001" customHeight="1" thickBot="1" x14ac:dyDescent="0.3">
      <c r="B86" s="759"/>
      <c r="C86" s="760"/>
      <c r="D86" s="760"/>
      <c r="E86" s="760"/>
      <c r="F86" s="760"/>
      <c r="G86" s="760"/>
      <c r="H86" s="760"/>
      <c r="I86" s="760"/>
      <c r="J86" s="761"/>
    </row>
    <row r="87" spans="2:10" customFormat="1" ht="20.100000000000001" customHeight="1" x14ac:dyDescent="0.25"/>
    <row r="88" spans="2:10" customFormat="1" ht="20.100000000000001" customHeight="1" x14ac:dyDescent="0.25"/>
    <row r="89" spans="2:10" customFormat="1" ht="20.100000000000001" customHeight="1" x14ac:dyDescent="0.25"/>
    <row r="90" spans="2:10" customFormat="1" ht="20.100000000000001" customHeight="1" x14ac:dyDescent="0.25"/>
    <row r="91" spans="2:10" customFormat="1" ht="20.100000000000001" customHeight="1" x14ac:dyDescent="0.25"/>
    <row r="92" spans="2:10" customFormat="1" ht="20.100000000000001" customHeight="1" x14ac:dyDescent="0.25"/>
    <row r="93" spans="2:10" customFormat="1" ht="20.100000000000001" customHeight="1" x14ac:dyDescent="0.25"/>
    <row r="94" spans="2:10" customFormat="1" ht="20.100000000000001" customHeight="1" x14ac:dyDescent="0.25"/>
    <row r="95" spans="2:10" customFormat="1" ht="20.100000000000001" customHeight="1" x14ac:dyDescent="0.25"/>
    <row r="96" spans="2:10" customFormat="1" ht="20.100000000000001" customHeight="1" x14ac:dyDescent="0.25"/>
    <row r="97" customFormat="1" ht="20.100000000000001" customHeight="1" x14ac:dyDescent="0.25"/>
  </sheetData>
  <sheetProtection algorithmName="SHA-512" hashValue="RcXzdR+uNZCh5GhuMNSLm8thOfdGI4qaSDin7RNrUdicObC20/CIFOyRlGyu/DmSI1Y9NYwwvXSw81fwE+dygg==" saltValue="CuyLWV3jMzx6mEG8X/szUg==" spinCount="100000" sheet="1" objects="1" scenarios="1"/>
  <mergeCells count="47">
    <mergeCell ref="D76:E76"/>
    <mergeCell ref="D50:G50"/>
    <mergeCell ref="B51:H51"/>
    <mergeCell ref="D52:G52"/>
    <mergeCell ref="B58:E58"/>
    <mergeCell ref="B63:D63"/>
    <mergeCell ref="B65:D65"/>
    <mergeCell ref="H59:I60"/>
    <mergeCell ref="B67:H67"/>
    <mergeCell ref="B68:D68"/>
    <mergeCell ref="B69:D69"/>
    <mergeCell ref="B70:D70"/>
    <mergeCell ref="G70:G71"/>
    <mergeCell ref="B71:D71"/>
    <mergeCell ref="F59:G60"/>
    <mergeCell ref="B81:J86"/>
    <mergeCell ref="B61:D61"/>
    <mergeCell ref="B20:D20"/>
    <mergeCell ref="B21:D21"/>
    <mergeCell ref="B22:D22"/>
    <mergeCell ref="B23:G23"/>
    <mergeCell ref="B28:D28"/>
    <mergeCell ref="G27:G28"/>
    <mergeCell ref="B25:D25"/>
    <mergeCell ref="B26:D26"/>
    <mergeCell ref="B37:J37"/>
    <mergeCell ref="B45:J47"/>
    <mergeCell ref="B64:D64"/>
    <mergeCell ref="B80:J80"/>
    <mergeCell ref="B38:J43"/>
    <mergeCell ref="B66:G66"/>
    <mergeCell ref="H1:J1"/>
    <mergeCell ref="B2:J4"/>
    <mergeCell ref="B53:H53"/>
    <mergeCell ref="B54:H54"/>
    <mergeCell ref="D7:G7"/>
    <mergeCell ref="D9:G9"/>
    <mergeCell ref="B8:H8"/>
    <mergeCell ref="B15:E15"/>
    <mergeCell ref="B10:H10"/>
    <mergeCell ref="B24:H24"/>
    <mergeCell ref="B11:H11"/>
    <mergeCell ref="D33:E33"/>
    <mergeCell ref="B27:D27"/>
    <mergeCell ref="B18:D18"/>
    <mergeCell ref="F16:G17"/>
    <mergeCell ref="H16:I17"/>
  </mergeCells>
  <pageMargins left="0.25" right="0.25" top="0" bottom="0" header="0.3" footer="0.3"/>
  <pageSetup scale="85" fitToHeight="0" orientation="portrait" r:id="rId1"/>
  <rowBreaks count="1" manualBreakCount="1">
    <brk id="44"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T85"/>
  <sheetViews>
    <sheetView showGridLines="0" showRowColHeaders="0" workbookViewId="0">
      <selection activeCell="F6" sqref="F6:J6"/>
    </sheetView>
  </sheetViews>
  <sheetFormatPr defaultRowHeight="18" customHeight="1" x14ac:dyDescent="0.25"/>
  <cols>
    <col min="1" max="1" width="2.7109375" style="1" customWidth="1"/>
    <col min="2" max="4" width="9.140625" style="1" customWidth="1"/>
    <col min="5" max="5" width="13.140625" style="1" customWidth="1"/>
    <col min="6" max="6" width="9.140625" style="1" customWidth="1"/>
    <col min="7" max="11" width="9.28515625" style="1" customWidth="1"/>
    <col min="12" max="12" width="1.85546875" style="1" customWidth="1"/>
    <col min="13" max="16384" width="9.140625" style="1"/>
  </cols>
  <sheetData>
    <row r="1" spans="1:20" ht="18" customHeight="1" thickBot="1" x14ac:dyDescent="0.3">
      <c r="A1" s="79"/>
      <c r="B1"/>
      <c r="C1"/>
      <c r="D1"/>
      <c r="E1"/>
      <c r="F1"/>
      <c r="G1"/>
      <c r="H1"/>
      <c r="I1"/>
      <c r="J1"/>
      <c r="K1" s="930">
        <v>2021</v>
      </c>
      <c r="L1" s="930"/>
    </row>
    <row r="2" spans="1:20" ht="20.100000000000001" customHeight="1" x14ac:dyDescent="0.25">
      <c r="A2" s="79"/>
      <c r="B2" s="700" t="s">
        <v>226</v>
      </c>
      <c r="C2" s="701"/>
      <c r="D2" s="701"/>
      <c r="E2" s="701"/>
      <c r="F2" s="701"/>
      <c r="G2" s="701"/>
      <c r="H2" s="701"/>
      <c r="I2" s="701"/>
      <c r="J2" s="701"/>
      <c r="K2" s="701"/>
      <c r="L2" s="702"/>
    </row>
    <row r="3" spans="1:20" ht="20.100000000000001" customHeight="1" x14ac:dyDescent="0.25">
      <c r="A3" s="79"/>
      <c r="B3" s="703"/>
      <c r="C3" s="711"/>
      <c r="D3" s="711"/>
      <c r="E3" s="711"/>
      <c r="F3" s="711"/>
      <c r="G3" s="711"/>
      <c r="H3" s="711"/>
      <c r="I3" s="711"/>
      <c r="J3" s="711"/>
      <c r="K3" s="711"/>
      <c r="L3" s="705"/>
    </row>
    <row r="4" spans="1:20" ht="20.100000000000001" customHeight="1" thickBot="1" x14ac:dyDescent="0.3">
      <c r="A4" s="79"/>
      <c r="B4" s="706"/>
      <c r="C4" s="707"/>
      <c r="D4" s="707"/>
      <c r="E4" s="707"/>
      <c r="F4" s="707"/>
      <c r="G4" s="707"/>
      <c r="H4" s="707"/>
      <c r="I4" s="707"/>
      <c r="J4" s="707"/>
      <c r="K4" s="707"/>
      <c r="L4" s="708"/>
    </row>
    <row r="5" spans="1:20" ht="20.100000000000001" customHeight="1" x14ac:dyDescent="0.25">
      <c r="A5" s="79"/>
      <c r="B5" s="3"/>
      <c r="L5" s="2"/>
    </row>
    <row r="6" spans="1:20" ht="20.100000000000001" customHeight="1" x14ac:dyDescent="0.25">
      <c r="A6" s="79"/>
      <c r="B6" s="3"/>
      <c r="D6" s="1026" t="s">
        <v>227</v>
      </c>
      <c r="E6" s="1026"/>
      <c r="F6" s="1023" t="s">
        <v>2</v>
      </c>
      <c r="G6" s="1024"/>
      <c r="H6" s="1024"/>
      <c r="I6" s="1024"/>
      <c r="J6" s="1025"/>
      <c r="L6" s="2"/>
    </row>
    <row r="7" spans="1:20" ht="20.100000000000001" customHeight="1" x14ac:dyDescent="0.25">
      <c r="A7" s="79"/>
      <c r="B7" s="3"/>
      <c r="L7" s="2"/>
    </row>
    <row r="8" spans="1:20" ht="20.100000000000001" customHeight="1" x14ac:dyDescent="0.25">
      <c r="A8" s="79"/>
      <c r="B8" s="3"/>
      <c r="E8" s="1029" t="s">
        <v>233</v>
      </c>
      <c r="F8" s="1030"/>
      <c r="G8" s="1030"/>
      <c r="H8" s="1030"/>
      <c r="I8" s="1030"/>
      <c r="J8" s="1030"/>
      <c r="K8" s="1030"/>
      <c r="L8" s="269"/>
      <c r="M8" s="182"/>
    </row>
    <row r="9" spans="1:20" ht="20.100000000000001" customHeight="1" x14ac:dyDescent="0.25">
      <c r="A9" s="79"/>
      <c r="B9" s="3"/>
      <c r="D9" s="181"/>
      <c r="E9" s="1030"/>
      <c r="F9" s="1030"/>
      <c r="G9" s="1030"/>
      <c r="H9" s="1030"/>
      <c r="I9" s="1030"/>
      <c r="J9" s="1030"/>
      <c r="K9" s="1030"/>
      <c r="L9" s="269"/>
      <c r="M9" s="182"/>
    </row>
    <row r="10" spans="1:20" ht="20.100000000000001" customHeight="1" x14ac:dyDescent="0.25">
      <c r="A10" s="79"/>
      <c r="B10" s="3"/>
      <c r="E10" s="1030"/>
      <c r="F10" s="1030"/>
      <c r="G10" s="1030"/>
      <c r="H10" s="1030"/>
      <c r="I10" s="1030"/>
      <c r="J10" s="1030"/>
      <c r="K10" s="1030"/>
      <c r="L10" s="269"/>
      <c r="M10" s="182"/>
      <c r="N10"/>
      <c r="O10"/>
      <c r="P10"/>
      <c r="Q10"/>
      <c r="R10"/>
      <c r="S10"/>
      <c r="T10"/>
    </row>
    <row r="11" spans="1:20" ht="20.100000000000001" customHeight="1" x14ac:dyDescent="0.25">
      <c r="A11" s="79"/>
      <c r="B11" s="3"/>
      <c r="E11" s="182"/>
      <c r="F11" s="182"/>
      <c r="G11" s="1022" t="s">
        <v>62</v>
      </c>
      <c r="H11" s="1022"/>
      <c r="I11" s="182"/>
      <c r="J11" s="1028" t="s">
        <v>464</v>
      </c>
      <c r="K11" s="1028"/>
      <c r="L11" s="269"/>
      <c r="M11" s="182"/>
      <c r="N11"/>
      <c r="O11"/>
      <c r="P11"/>
      <c r="Q11"/>
      <c r="R11"/>
      <c r="S11"/>
      <c r="T11"/>
    </row>
    <row r="12" spans="1:20" ht="20.100000000000001" customHeight="1" x14ac:dyDescent="0.25">
      <c r="A12" s="79"/>
      <c r="B12" s="3"/>
      <c r="G12" s="1012"/>
      <c r="H12" s="1013"/>
      <c r="J12" s="1012" t="s">
        <v>2</v>
      </c>
      <c r="K12" s="1013"/>
      <c r="L12" s="24"/>
      <c r="M12"/>
      <c r="N12"/>
      <c r="O12"/>
      <c r="P12"/>
      <c r="Q12"/>
      <c r="R12"/>
      <c r="S12"/>
      <c r="T12"/>
    </row>
    <row r="13" spans="1:20" ht="9.9499999999999993" customHeight="1" x14ac:dyDescent="0.25">
      <c r="A13" s="79"/>
      <c r="B13" s="3"/>
      <c r="G13" s="130"/>
      <c r="H13" s="130"/>
      <c r="J13" s="130"/>
      <c r="K13" s="130"/>
      <c r="L13" s="24"/>
      <c r="M13"/>
      <c r="N13"/>
      <c r="O13"/>
      <c r="P13"/>
      <c r="Q13"/>
      <c r="R13"/>
      <c r="S13"/>
      <c r="T13"/>
    </row>
    <row r="14" spans="1:20" ht="20.100000000000001" customHeight="1" x14ac:dyDescent="0.25">
      <c r="A14" s="79"/>
      <c r="B14" s="977" t="s">
        <v>439</v>
      </c>
      <c r="C14" s="916"/>
      <c r="D14" s="916"/>
      <c r="E14" s="916"/>
      <c r="F14" s="80" t="s">
        <v>222</v>
      </c>
      <c r="G14" s="1009">
        <v>0</v>
      </c>
      <c r="H14" s="1010"/>
      <c r="J14" s="1009">
        <v>0</v>
      </c>
      <c r="K14" s="1010"/>
      <c r="L14" s="24"/>
      <c r="M14"/>
      <c r="N14"/>
      <c r="O14"/>
      <c r="P14"/>
      <c r="Q14"/>
      <c r="R14"/>
      <c r="S14"/>
      <c r="T14"/>
    </row>
    <row r="15" spans="1:20" ht="20.100000000000001" customHeight="1" x14ac:dyDescent="0.25">
      <c r="A15" s="79"/>
      <c r="B15" s="3"/>
      <c r="C15" s="1031" t="s">
        <v>2</v>
      </c>
      <c r="D15" s="1031"/>
      <c r="E15" s="1031"/>
      <c r="G15" s="1027" t="s">
        <v>231</v>
      </c>
      <c r="H15" s="1027"/>
      <c r="I15" s="1027"/>
      <c r="J15" s="1027"/>
      <c r="K15" s="1027"/>
      <c r="L15" s="24"/>
      <c r="M15"/>
      <c r="N15"/>
      <c r="O15"/>
      <c r="P15"/>
      <c r="Q15"/>
      <c r="R15"/>
      <c r="S15"/>
      <c r="T15"/>
    </row>
    <row r="16" spans="1:20" ht="20.100000000000001" customHeight="1" x14ac:dyDescent="0.25">
      <c r="A16" s="79"/>
      <c r="B16" s="3"/>
      <c r="L16" s="24"/>
      <c r="M16"/>
      <c r="N16"/>
      <c r="O16"/>
      <c r="P16"/>
      <c r="Q16"/>
      <c r="R16"/>
      <c r="S16"/>
      <c r="T16"/>
    </row>
    <row r="17" spans="1:20" ht="20.100000000000001" customHeight="1" x14ac:dyDescent="0.25">
      <c r="A17" s="79"/>
      <c r="B17" s="1014" t="s">
        <v>438</v>
      </c>
      <c r="C17" s="1015"/>
      <c r="D17" s="1015"/>
      <c r="E17" s="1015"/>
      <c r="F17" s="184" t="s">
        <v>222</v>
      </c>
      <c r="G17" s="1009">
        <v>0</v>
      </c>
      <c r="H17" s="1010"/>
      <c r="J17" s="1009">
        <v>0</v>
      </c>
      <c r="K17" s="1010"/>
      <c r="L17" s="24"/>
      <c r="M17"/>
      <c r="N17"/>
      <c r="O17"/>
      <c r="P17"/>
      <c r="Q17"/>
      <c r="R17"/>
      <c r="S17"/>
      <c r="T17"/>
    </row>
    <row r="18" spans="1:20" ht="20.100000000000001" customHeight="1" x14ac:dyDescent="0.25">
      <c r="A18" s="79"/>
      <c r="B18" s="1014"/>
      <c r="C18" s="1015"/>
      <c r="D18" s="1015"/>
      <c r="E18" s="1015"/>
      <c r="F18" s="184"/>
      <c r="G18" s="130"/>
      <c r="H18" s="130"/>
      <c r="J18" s="130"/>
      <c r="K18" s="130"/>
      <c r="L18" s="24"/>
      <c r="M18"/>
      <c r="N18"/>
      <c r="O18"/>
      <c r="P18"/>
      <c r="Q18"/>
      <c r="R18"/>
      <c r="S18"/>
      <c r="T18"/>
    </row>
    <row r="19" spans="1:20" ht="20.25" customHeight="1" x14ac:dyDescent="0.25">
      <c r="A19" s="79"/>
      <c r="B19" s="1014"/>
      <c r="C19" s="1015"/>
      <c r="D19" s="1015"/>
      <c r="E19" s="1015"/>
      <c r="F19" s="185"/>
      <c r="G19" s="415"/>
      <c r="H19" s="415"/>
      <c r="I19" s="415"/>
      <c r="J19" s="415"/>
      <c r="K19" s="415"/>
      <c r="L19" s="24"/>
      <c r="M19"/>
      <c r="N19"/>
      <c r="O19"/>
      <c r="P19"/>
      <c r="Q19"/>
      <c r="R19"/>
      <c r="S19"/>
      <c r="T19"/>
    </row>
    <row r="20" spans="1:20" ht="20.100000000000001" customHeight="1" x14ac:dyDescent="0.25">
      <c r="A20" s="79"/>
      <c r="B20" s="977" t="s">
        <v>440</v>
      </c>
      <c r="C20" s="916"/>
      <c r="D20" s="916"/>
      <c r="E20" s="916"/>
      <c r="F20" s="80" t="s">
        <v>228</v>
      </c>
      <c r="G20" s="1009">
        <v>0</v>
      </c>
      <c r="H20" s="1010"/>
      <c r="J20" s="1009">
        <v>0</v>
      </c>
      <c r="K20" s="1010"/>
      <c r="L20" s="24"/>
      <c r="M20"/>
      <c r="N20"/>
      <c r="O20"/>
      <c r="P20"/>
      <c r="Q20"/>
      <c r="R20"/>
      <c r="S20"/>
      <c r="T20"/>
    </row>
    <row r="21" spans="1:20" ht="20.100000000000001" customHeight="1" x14ac:dyDescent="0.25">
      <c r="A21" s="79"/>
      <c r="B21" s="162"/>
      <c r="C21" s="1011" t="s">
        <v>2</v>
      </c>
      <c r="D21" s="1011"/>
      <c r="E21" s="1011"/>
      <c r="G21" s="1027" t="s">
        <v>229</v>
      </c>
      <c r="H21" s="1027"/>
      <c r="I21" s="1027"/>
      <c r="J21" s="1027"/>
      <c r="K21" s="1027"/>
      <c r="L21" s="24"/>
      <c r="M21"/>
      <c r="N21"/>
      <c r="O21"/>
      <c r="P21"/>
      <c r="Q21"/>
      <c r="R21"/>
      <c r="S21"/>
      <c r="T21"/>
    </row>
    <row r="22" spans="1:20" ht="20.100000000000001" customHeight="1" x14ac:dyDescent="0.25">
      <c r="A22" s="79"/>
      <c r="B22" s="977" t="s">
        <v>441</v>
      </c>
      <c r="C22" s="916"/>
      <c r="D22" s="916"/>
      <c r="E22" s="916"/>
      <c r="F22" s="186" t="s">
        <v>222</v>
      </c>
      <c r="G22" s="1009">
        <v>0</v>
      </c>
      <c r="H22" s="1010"/>
      <c r="J22" s="1009">
        <v>0</v>
      </c>
      <c r="K22" s="1010"/>
      <c r="L22" s="24"/>
      <c r="M22"/>
      <c r="N22"/>
      <c r="O22"/>
      <c r="P22"/>
      <c r="Q22"/>
      <c r="R22"/>
      <c r="S22"/>
      <c r="T22"/>
    </row>
    <row r="23" spans="1:20" ht="20.100000000000001" customHeight="1" x14ac:dyDescent="0.25">
      <c r="A23" s="79"/>
      <c r="B23" s="162"/>
      <c r="C23" s="1011" t="s">
        <v>2</v>
      </c>
      <c r="D23" s="1011"/>
      <c r="E23" s="1011"/>
      <c r="L23" s="24"/>
      <c r="M23"/>
      <c r="N23"/>
      <c r="O23"/>
      <c r="P23"/>
      <c r="Q23"/>
      <c r="R23"/>
      <c r="S23"/>
      <c r="T23"/>
    </row>
    <row r="24" spans="1:20" ht="20.100000000000001" customHeight="1" x14ac:dyDescent="0.25">
      <c r="A24" s="79"/>
      <c r="B24" s="977" t="s">
        <v>442</v>
      </c>
      <c r="C24" s="916"/>
      <c r="D24" s="916"/>
      <c r="E24" s="916"/>
      <c r="F24" s="186" t="s">
        <v>222</v>
      </c>
      <c r="G24" s="1009">
        <v>0</v>
      </c>
      <c r="H24" s="1010"/>
      <c r="J24" s="1009">
        <v>0</v>
      </c>
      <c r="K24" s="1010"/>
      <c r="L24" s="24"/>
      <c r="M24"/>
      <c r="N24"/>
      <c r="O24"/>
      <c r="P24"/>
      <c r="Q24"/>
      <c r="R24"/>
      <c r="S24"/>
      <c r="T24"/>
    </row>
    <row r="25" spans="1:20" ht="20.100000000000001" customHeight="1" x14ac:dyDescent="0.25">
      <c r="A25" s="79"/>
      <c r="B25" s="162"/>
      <c r="C25" s="1011" t="s">
        <v>2</v>
      </c>
      <c r="D25" s="1011"/>
      <c r="E25" s="1011"/>
      <c r="F25" s="80"/>
      <c r="L25" s="24"/>
      <c r="M25"/>
      <c r="N25"/>
      <c r="O25"/>
      <c r="P25"/>
      <c r="Q25"/>
      <c r="R25"/>
      <c r="S25"/>
      <c r="T25"/>
    </row>
    <row r="26" spans="1:20" ht="20.100000000000001" customHeight="1" x14ac:dyDescent="0.25">
      <c r="A26" s="79"/>
      <c r="B26" s="977" t="s">
        <v>443</v>
      </c>
      <c r="C26" s="916"/>
      <c r="D26" s="916"/>
      <c r="E26" s="916"/>
      <c r="F26" s="186" t="s">
        <v>222</v>
      </c>
      <c r="G26" s="1009">
        <v>0</v>
      </c>
      <c r="H26" s="1010"/>
      <c r="J26" s="1009">
        <v>0</v>
      </c>
      <c r="K26" s="1010"/>
      <c r="L26" s="24"/>
      <c r="M26"/>
      <c r="N26"/>
      <c r="O26"/>
      <c r="P26"/>
      <c r="Q26"/>
      <c r="R26"/>
      <c r="S26"/>
      <c r="T26"/>
    </row>
    <row r="27" spans="1:20" customFormat="1" ht="20.100000000000001" customHeight="1" thickBot="1" x14ac:dyDescent="0.3">
      <c r="B27" s="3"/>
      <c r="C27" s="1011" t="s">
        <v>2</v>
      </c>
      <c r="D27" s="1011"/>
      <c r="E27" s="1011"/>
      <c r="F27" s="1"/>
      <c r="G27" s="1"/>
      <c r="H27" s="1"/>
      <c r="I27" s="1"/>
      <c r="J27" s="1"/>
      <c r="K27" s="1"/>
      <c r="L27" s="24"/>
    </row>
    <row r="28" spans="1:20" customFormat="1" ht="20.100000000000001" customHeight="1" thickBot="1" x14ac:dyDescent="0.3">
      <c r="B28" s="977" t="s">
        <v>23</v>
      </c>
      <c r="C28" s="916"/>
      <c r="D28" s="916"/>
      <c r="E28" s="916"/>
      <c r="F28" s="1"/>
      <c r="G28" s="1020">
        <f>G14+G17+G20+G22+G24+G26</f>
        <v>0</v>
      </c>
      <c r="H28" s="1021"/>
      <c r="I28" s="1"/>
      <c r="J28" s="1020">
        <f>J14+J17+J20+J22+J24+J26</f>
        <v>0</v>
      </c>
      <c r="K28" s="1021"/>
      <c r="L28" s="24"/>
    </row>
    <row r="29" spans="1:20" customFormat="1" ht="9.9499999999999993" customHeight="1" thickBot="1" x14ac:dyDescent="0.3">
      <c r="B29" s="3"/>
      <c r="C29" s="1"/>
      <c r="D29" s="1"/>
      <c r="E29" s="1"/>
      <c r="F29" s="1"/>
      <c r="G29" s="145"/>
      <c r="H29" s="145"/>
      <c r="I29" s="1"/>
      <c r="J29" s="145"/>
      <c r="K29" s="145"/>
      <c r="L29" s="24"/>
    </row>
    <row r="30" spans="1:20" customFormat="1" ht="20.100000000000001" customHeight="1" thickBot="1" x14ac:dyDescent="0.3">
      <c r="B30" s="977" t="s">
        <v>63</v>
      </c>
      <c r="C30" s="916"/>
      <c r="D30" s="916"/>
      <c r="E30" s="916"/>
      <c r="F30" s="1"/>
      <c r="G30" s="1020">
        <f>G28/12</f>
        <v>0</v>
      </c>
      <c r="H30" s="1021"/>
      <c r="I30" s="1"/>
      <c r="J30" s="1020">
        <f>J28/12</f>
        <v>0</v>
      </c>
      <c r="K30" s="1021"/>
      <c r="L30" s="24"/>
    </row>
    <row r="31" spans="1:20" customFormat="1" ht="9.9499999999999993" customHeight="1" thickBot="1" x14ac:dyDescent="0.3">
      <c r="B31" s="3"/>
      <c r="C31" s="1"/>
      <c r="D31" s="1"/>
      <c r="E31" s="1"/>
      <c r="F31" s="1"/>
      <c r="G31" s="145"/>
      <c r="H31" s="145"/>
      <c r="I31" s="1"/>
      <c r="J31" s="145"/>
      <c r="K31" s="145"/>
      <c r="L31" s="24"/>
    </row>
    <row r="32" spans="1:20" customFormat="1" ht="20.100000000000001" customHeight="1" thickBot="1" x14ac:dyDescent="0.3">
      <c r="B32" s="3"/>
      <c r="C32" s="1"/>
      <c r="D32" s="709" t="s">
        <v>35</v>
      </c>
      <c r="E32" s="709"/>
      <c r="F32" s="709"/>
      <c r="G32" s="1020">
        <f>(G28+J28)/24</f>
        <v>0</v>
      </c>
      <c r="H32" s="1021"/>
      <c r="I32" s="1"/>
      <c r="J32" s="145"/>
      <c r="K32" s="145"/>
      <c r="L32" s="24"/>
    </row>
    <row r="33" spans="1:12" customFormat="1" ht="9.9499999999999993" customHeight="1" x14ac:dyDescent="0.25">
      <c r="B33" s="3"/>
      <c r="C33" s="1"/>
      <c r="D33" s="1"/>
      <c r="E33" s="1"/>
      <c r="F33" s="1"/>
      <c r="G33" s="145"/>
      <c r="H33" s="145"/>
      <c r="I33" s="1"/>
      <c r="J33" s="145"/>
      <c r="K33" s="145"/>
      <c r="L33" s="24"/>
    </row>
    <row r="34" spans="1:12" ht="20.100000000000001" customHeight="1" x14ac:dyDescent="0.25">
      <c r="A34" s="3"/>
      <c r="B34" s="3"/>
      <c r="G34" s="709" t="s">
        <v>60</v>
      </c>
      <c r="H34" s="709"/>
      <c r="I34" s="709"/>
      <c r="J34" s="1009">
        <v>0</v>
      </c>
      <c r="K34" s="1010"/>
      <c r="L34" s="2"/>
    </row>
    <row r="35" spans="1:12" ht="9.9499999999999993" customHeight="1" thickBot="1" x14ac:dyDescent="0.3">
      <c r="A35" s="3"/>
      <c r="B35" s="3"/>
      <c r="L35" s="2"/>
    </row>
    <row r="36" spans="1:12" ht="20.100000000000001" customHeight="1" thickBot="1" x14ac:dyDescent="0.3">
      <c r="A36" s="3"/>
      <c r="B36" s="887" t="s">
        <v>225</v>
      </c>
      <c r="C36" s="888"/>
      <c r="D36" s="888"/>
      <c r="E36" s="888"/>
      <c r="F36" s="888"/>
      <c r="G36" s="888"/>
      <c r="H36" s="888"/>
      <c r="I36" s="888"/>
      <c r="J36" s="888"/>
      <c r="K36" s="888"/>
      <c r="L36" s="889"/>
    </row>
    <row r="37" spans="1:12" ht="20.100000000000001" customHeight="1" x14ac:dyDescent="0.25">
      <c r="A37" s="3"/>
      <c r="B37" s="1016"/>
      <c r="C37" s="1017"/>
      <c r="D37" s="1017"/>
      <c r="E37" s="1017"/>
      <c r="F37" s="1017"/>
      <c r="G37" s="1017"/>
      <c r="H37" s="1017"/>
      <c r="I37" s="1017"/>
      <c r="J37" s="1017"/>
      <c r="K37" s="1017"/>
      <c r="L37" s="2"/>
    </row>
    <row r="38" spans="1:12" ht="20.100000000000001" customHeight="1" x14ac:dyDescent="0.25">
      <c r="A38" s="3"/>
      <c r="B38" s="1016"/>
      <c r="C38" s="1017"/>
      <c r="D38" s="1017"/>
      <c r="E38" s="1017"/>
      <c r="F38" s="1017"/>
      <c r="G38" s="1017"/>
      <c r="H38" s="1017"/>
      <c r="I38" s="1017"/>
      <c r="J38" s="1017"/>
      <c r="K38" s="1017"/>
      <c r="L38" s="2"/>
    </row>
    <row r="39" spans="1:12" ht="20.100000000000001" customHeight="1" x14ac:dyDescent="0.25">
      <c r="A39" s="3"/>
      <c r="B39" s="1016"/>
      <c r="C39" s="1017"/>
      <c r="D39" s="1017"/>
      <c r="E39" s="1017"/>
      <c r="F39" s="1017"/>
      <c r="G39" s="1017"/>
      <c r="H39" s="1017"/>
      <c r="I39" s="1017"/>
      <c r="J39" s="1017"/>
      <c r="K39" s="1017"/>
      <c r="L39" s="2"/>
    </row>
    <row r="40" spans="1:12" ht="20.100000000000001" customHeight="1" x14ac:dyDescent="0.25">
      <c r="A40" s="3"/>
      <c r="B40" s="1016"/>
      <c r="C40" s="1017"/>
      <c r="D40" s="1017"/>
      <c r="E40" s="1017"/>
      <c r="F40" s="1017"/>
      <c r="G40" s="1017"/>
      <c r="H40" s="1017"/>
      <c r="I40" s="1017"/>
      <c r="J40" s="1017"/>
      <c r="K40" s="1017"/>
      <c r="L40" s="2"/>
    </row>
    <row r="41" spans="1:12" ht="20.100000000000001" customHeight="1" thickBot="1" x14ac:dyDescent="0.3">
      <c r="A41" s="3"/>
      <c r="B41" s="1018"/>
      <c r="C41" s="1019"/>
      <c r="D41" s="1019"/>
      <c r="E41" s="1019"/>
      <c r="F41" s="1019"/>
      <c r="G41" s="1019"/>
      <c r="H41" s="1019"/>
      <c r="I41" s="1019"/>
      <c r="J41" s="1019"/>
      <c r="K41" s="1019"/>
      <c r="L41" s="5"/>
    </row>
    <row r="42" spans="1:12" ht="20.100000000000001" customHeight="1" x14ac:dyDescent="0.25">
      <c r="B42" s="268"/>
      <c r="C42" s="268"/>
      <c r="D42" s="268"/>
      <c r="E42" s="268"/>
      <c r="F42" s="268"/>
      <c r="G42" s="268"/>
      <c r="H42" s="268"/>
      <c r="I42" s="268"/>
      <c r="J42" s="268"/>
      <c r="K42" s="268"/>
    </row>
    <row r="43" spans="1:12" ht="20.100000000000001" customHeight="1" x14ac:dyDescent="0.25">
      <c r="B43" s="268"/>
      <c r="C43" s="268"/>
      <c r="D43" s="268"/>
      <c r="E43" s="268"/>
      <c r="F43" s="268"/>
      <c r="G43" s="268"/>
      <c r="H43" s="268"/>
      <c r="I43" s="268"/>
      <c r="J43" s="268"/>
      <c r="K43" s="268"/>
    </row>
    <row r="44" spans="1:12" ht="20.100000000000001" customHeight="1" x14ac:dyDescent="0.25">
      <c r="B44" s="268"/>
      <c r="C44" s="268"/>
      <c r="D44" s="268"/>
      <c r="E44" s="268"/>
      <c r="F44" s="268"/>
      <c r="G44" s="268"/>
      <c r="H44" s="268"/>
      <c r="I44" s="268"/>
      <c r="J44" s="268"/>
      <c r="K44" s="268"/>
    </row>
    <row r="45" spans="1:12" ht="20.100000000000001" customHeight="1" x14ac:dyDescent="0.25">
      <c r="B45" s="268"/>
      <c r="C45" s="268"/>
      <c r="D45" s="268"/>
      <c r="E45" s="268"/>
      <c r="F45" s="268"/>
      <c r="G45" s="268"/>
      <c r="H45" s="268"/>
      <c r="I45" s="268"/>
      <c r="J45" s="268"/>
      <c r="K45" s="268"/>
    </row>
    <row r="46" spans="1:12" ht="15" x14ac:dyDescent="0.25">
      <c r="B46"/>
      <c r="C46"/>
      <c r="D46"/>
      <c r="E46"/>
      <c r="F46"/>
      <c r="G46"/>
      <c r="H46"/>
      <c r="I46"/>
      <c r="J46" s="17"/>
    </row>
    <row r="47" spans="1:12" ht="15" x14ac:dyDescent="0.25">
      <c r="A47" s="18"/>
      <c r="B47"/>
      <c r="C47"/>
      <c r="D47"/>
      <c r="E47"/>
      <c r="F47"/>
      <c r="G47"/>
      <c r="H47"/>
      <c r="I47"/>
    </row>
    <row r="48" spans="1:12" ht="15" x14ac:dyDescent="0.25">
      <c r="A48" s="3"/>
      <c r="B48"/>
      <c r="C48"/>
      <c r="D48"/>
      <c r="E48"/>
      <c r="F48"/>
      <c r="G48"/>
      <c r="H48"/>
      <c r="I48"/>
    </row>
    <row r="49" spans="1:10" ht="15" x14ac:dyDescent="0.25">
      <c r="A49" s="3"/>
      <c r="B49"/>
      <c r="C49"/>
      <c r="D49"/>
      <c r="E49"/>
      <c r="F49"/>
      <c r="G49"/>
      <c r="H49"/>
      <c r="I49"/>
    </row>
    <row r="50" spans="1:10" ht="15" x14ac:dyDescent="0.25">
      <c r="A50" s="3"/>
      <c r="B50"/>
      <c r="C50"/>
      <c r="D50"/>
      <c r="E50"/>
      <c r="F50"/>
      <c r="G50"/>
      <c r="H50"/>
      <c r="I50"/>
    </row>
    <row r="51" spans="1:10" ht="15" x14ac:dyDescent="0.25">
      <c r="A51" s="3"/>
      <c r="B51"/>
      <c r="C51"/>
      <c r="D51"/>
      <c r="E51"/>
      <c r="F51"/>
      <c r="G51"/>
      <c r="H51"/>
      <c r="I51"/>
    </row>
    <row r="52" spans="1:10" ht="15" x14ac:dyDescent="0.25">
      <c r="A52" s="79"/>
      <c r="B52"/>
      <c r="C52"/>
      <c r="D52"/>
      <c r="E52"/>
      <c r="F52"/>
      <c r="G52"/>
      <c r="H52"/>
      <c r="I52"/>
      <c r="J52" s="17"/>
    </row>
    <row r="53" spans="1:10" ht="15" x14ac:dyDescent="0.25">
      <c r="A53" s="79"/>
      <c r="B53"/>
      <c r="C53"/>
      <c r="D53"/>
      <c r="E53"/>
      <c r="F53"/>
      <c r="G53"/>
      <c r="H53"/>
      <c r="I53"/>
      <c r="J53" s="17"/>
    </row>
    <row r="54" spans="1:10" ht="15" x14ac:dyDescent="0.25">
      <c r="A54" s="79"/>
      <c r="B54"/>
      <c r="C54"/>
      <c r="D54"/>
      <c r="E54"/>
      <c r="F54"/>
      <c r="G54"/>
      <c r="H54"/>
      <c r="I54"/>
      <c r="J54" s="17"/>
    </row>
    <row r="55" spans="1:10" ht="15" x14ac:dyDescent="0.25">
      <c r="A55" s="79"/>
      <c r="B55"/>
      <c r="C55"/>
      <c r="D55"/>
      <c r="E55"/>
      <c r="F55"/>
      <c r="G55"/>
      <c r="H55"/>
      <c r="I55"/>
      <c r="J55" s="17"/>
    </row>
    <row r="56" spans="1:10" ht="15" x14ac:dyDescent="0.25">
      <c r="A56" s="79"/>
      <c r="B56"/>
      <c r="C56"/>
      <c r="D56"/>
      <c r="E56"/>
      <c r="F56"/>
      <c r="G56"/>
      <c r="H56"/>
      <c r="I56"/>
      <c r="J56" s="17"/>
    </row>
    <row r="57" spans="1:10" ht="15" x14ac:dyDescent="0.25">
      <c r="A57" s="79"/>
      <c r="B57"/>
      <c r="C57"/>
      <c r="D57"/>
      <c r="E57"/>
      <c r="F57"/>
      <c r="G57"/>
      <c r="H57"/>
      <c r="I57"/>
      <c r="J57" s="17"/>
    </row>
    <row r="58" spans="1:10" ht="15" x14ac:dyDescent="0.25">
      <c r="A58" s="79"/>
      <c r="B58"/>
      <c r="C58"/>
      <c r="D58"/>
      <c r="E58"/>
      <c r="F58"/>
      <c r="G58"/>
      <c r="H58"/>
      <c r="I58"/>
      <c r="J58" s="17"/>
    </row>
    <row r="59" spans="1:10" ht="15" x14ac:dyDescent="0.25">
      <c r="A59" s="79"/>
      <c r="B59"/>
      <c r="C59"/>
      <c r="D59"/>
      <c r="E59"/>
      <c r="F59"/>
      <c r="G59"/>
      <c r="H59"/>
      <c r="I59"/>
      <c r="J59" s="17"/>
    </row>
    <row r="60" spans="1:10" ht="15" x14ac:dyDescent="0.25">
      <c r="A60" s="79"/>
      <c r="B60"/>
      <c r="C60"/>
      <c r="D60"/>
      <c r="E60"/>
      <c r="F60"/>
      <c r="G60"/>
      <c r="H60"/>
      <c r="I60"/>
    </row>
    <row r="61" spans="1:10" ht="15" x14ac:dyDescent="0.25">
      <c r="A61" s="79"/>
      <c r="B61"/>
      <c r="C61"/>
      <c r="D61"/>
      <c r="E61"/>
      <c r="F61"/>
      <c r="G61"/>
      <c r="H61"/>
      <c r="I61"/>
      <c r="J61" s="17"/>
    </row>
    <row r="62" spans="1:10" ht="15" x14ac:dyDescent="0.25">
      <c r="A62" s="79"/>
      <c r="B62"/>
      <c r="C62"/>
      <c r="D62"/>
      <c r="E62"/>
      <c r="F62"/>
      <c r="G62"/>
      <c r="H62"/>
      <c r="I62"/>
      <c r="J62" s="17"/>
    </row>
    <row r="63" spans="1:10" ht="15" x14ac:dyDescent="0.25">
      <c r="A63" s="79"/>
      <c r="B63"/>
      <c r="C63"/>
      <c r="D63"/>
      <c r="E63"/>
      <c r="F63"/>
      <c r="G63"/>
      <c r="H63"/>
      <c r="I63"/>
      <c r="J63" s="17"/>
    </row>
    <row r="64" spans="1:10" ht="15" x14ac:dyDescent="0.25">
      <c r="A64" s="79"/>
      <c r="B64"/>
      <c r="C64"/>
      <c r="D64"/>
      <c r="E64"/>
      <c r="F64"/>
      <c r="G64"/>
      <c r="H64"/>
      <c r="I64"/>
      <c r="J64" s="17"/>
    </row>
    <row r="65" spans="1:10" ht="15" x14ac:dyDescent="0.25">
      <c r="A65" s="79"/>
      <c r="B65"/>
      <c r="C65"/>
      <c r="D65"/>
      <c r="E65"/>
      <c r="F65"/>
      <c r="G65"/>
      <c r="H65"/>
      <c r="I65"/>
      <c r="J65" s="17"/>
    </row>
    <row r="66" spans="1:10" ht="15" x14ac:dyDescent="0.25">
      <c r="A66" s="3"/>
      <c r="B66"/>
      <c r="C66"/>
      <c r="D66"/>
      <c r="E66"/>
      <c r="F66"/>
      <c r="G66"/>
      <c r="H66"/>
      <c r="I66"/>
    </row>
    <row r="67" spans="1:10" ht="15" x14ac:dyDescent="0.25">
      <c r="A67" s="79"/>
      <c r="B67"/>
      <c r="C67"/>
      <c r="D67"/>
      <c r="E67"/>
      <c r="F67"/>
      <c r="G67"/>
      <c r="H67"/>
      <c r="I67"/>
      <c r="J67" s="17"/>
    </row>
    <row r="68" spans="1:10" ht="15" x14ac:dyDescent="0.25">
      <c r="A68" s="79"/>
      <c r="B68"/>
      <c r="C68"/>
      <c r="D68"/>
      <c r="E68"/>
      <c r="F68"/>
      <c r="G68"/>
      <c r="H68"/>
      <c r="I68"/>
    </row>
    <row r="69" spans="1:10" ht="15" x14ac:dyDescent="0.25">
      <c r="A69" s="79"/>
      <c r="B69"/>
      <c r="C69"/>
      <c r="D69"/>
      <c r="E69"/>
      <c r="F69"/>
      <c r="G69"/>
      <c r="H69"/>
      <c r="I69"/>
      <c r="J69" s="17"/>
    </row>
    <row r="70" spans="1:10" ht="15" x14ac:dyDescent="0.25">
      <c r="A70" s="79"/>
      <c r="B70"/>
      <c r="C70"/>
      <c r="D70"/>
      <c r="E70"/>
      <c r="F70"/>
      <c r="G70"/>
      <c r="H70"/>
      <c r="I70"/>
      <c r="J70" s="17"/>
    </row>
    <row r="71" spans="1:10" ht="15" x14ac:dyDescent="0.25">
      <c r="A71" s="79"/>
      <c r="B71"/>
      <c r="C71"/>
      <c r="D71"/>
      <c r="E71"/>
      <c r="F71"/>
      <c r="G71"/>
      <c r="H71"/>
      <c r="I71"/>
      <c r="J71" s="17"/>
    </row>
    <row r="72" spans="1:10" ht="15" x14ac:dyDescent="0.25">
      <c r="A72" s="79"/>
      <c r="B72"/>
      <c r="C72"/>
      <c r="D72"/>
      <c r="E72"/>
      <c r="F72"/>
      <c r="G72"/>
      <c r="H72"/>
      <c r="I72"/>
      <c r="J72" s="17"/>
    </row>
    <row r="73" spans="1:10" ht="15" x14ac:dyDescent="0.25">
      <c r="A73" s="79"/>
      <c r="B73"/>
      <c r="C73"/>
      <c r="D73"/>
      <c r="E73"/>
      <c r="F73"/>
      <c r="G73"/>
      <c r="H73"/>
      <c r="I73"/>
      <c r="J73" s="17"/>
    </row>
    <row r="74" spans="1:10" ht="15" x14ac:dyDescent="0.25">
      <c r="A74" s="3"/>
      <c r="B74"/>
      <c r="C74"/>
      <c r="D74"/>
      <c r="E74"/>
      <c r="F74"/>
      <c r="G74"/>
      <c r="H74"/>
      <c r="I74"/>
    </row>
    <row r="75" spans="1:10" customFormat="1" ht="15" x14ac:dyDescent="0.25"/>
    <row r="76" spans="1:10" customFormat="1" ht="15" x14ac:dyDescent="0.25"/>
    <row r="77" spans="1:10" ht="15" x14ac:dyDescent="0.25">
      <c r="A77" s="6"/>
      <c r="B77"/>
      <c r="C77"/>
      <c r="D77"/>
      <c r="E77"/>
      <c r="F77"/>
      <c r="G77"/>
      <c r="H77"/>
      <c r="I77"/>
      <c r="J77" s="6"/>
    </row>
    <row r="78" spans="1:10" ht="15" x14ac:dyDescent="0.25">
      <c r="B78"/>
      <c r="C78"/>
      <c r="D78"/>
      <c r="E78"/>
      <c r="F78"/>
      <c r="G78"/>
      <c r="H78"/>
      <c r="I78"/>
    </row>
    <row r="79" spans="1:10" ht="15" x14ac:dyDescent="0.25">
      <c r="A79" s="3"/>
      <c r="B79"/>
      <c r="C79"/>
      <c r="D79"/>
      <c r="E79"/>
      <c r="F79"/>
      <c r="G79"/>
      <c r="H79"/>
      <c r="I79"/>
    </row>
    <row r="80" spans="1:10" ht="15" x14ac:dyDescent="0.25">
      <c r="A80" s="3"/>
      <c r="B80"/>
      <c r="C80"/>
      <c r="D80"/>
      <c r="E80"/>
      <c r="F80"/>
      <c r="G80"/>
      <c r="H80"/>
      <c r="I80"/>
    </row>
    <row r="81" spans="1:9" ht="15" x14ac:dyDescent="0.25">
      <c r="A81" s="3"/>
      <c r="B81"/>
      <c r="C81"/>
      <c r="D81"/>
      <c r="E81"/>
      <c r="F81"/>
      <c r="G81"/>
      <c r="H81"/>
      <c r="I81"/>
    </row>
    <row r="82" spans="1:9" ht="15" x14ac:dyDescent="0.25">
      <c r="A82" s="3"/>
      <c r="B82"/>
      <c r="C82"/>
      <c r="D82"/>
      <c r="E82"/>
      <c r="F82"/>
      <c r="G82"/>
      <c r="H82"/>
      <c r="I82"/>
    </row>
    <row r="83" spans="1:9" ht="15" x14ac:dyDescent="0.25">
      <c r="A83" s="3"/>
      <c r="B83"/>
      <c r="C83"/>
      <c r="D83"/>
      <c r="E83"/>
      <c r="F83"/>
      <c r="G83"/>
      <c r="H83"/>
      <c r="I83"/>
    </row>
    <row r="84" spans="1:9" ht="15" x14ac:dyDescent="0.25">
      <c r="A84" s="3"/>
      <c r="B84"/>
      <c r="C84"/>
      <c r="D84"/>
      <c r="E84"/>
      <c r="F84"/>
      <c r="G84"/>
      <c r="H84"/>
      <c r="I84"/>
    </row>
    <row r="85" spans="1:9" ht="15" x14ac:dyDescent="0.25">
      <c r="A85" s="3"/>
      <c r="B85"/>
      <c r="C85"/>
      <c r="D85"/>
      <c r="E85"/>
      <c r="F85"/>
      <c r="G85"/>
      <c r="H85"/>
      <c r="I85"/>
    </row>
  </sheetData>
  <sheetProtection algorithmName="SHA-512" hashValue="QiUrBN15y6wtVmzhYChEwYSgwLxQ3oKxBmAV5nyooHg/zBX7h01IoQiGu5qIgITspC/uVwvxhN3IG0BQUZvGTw==" saltValue="VWiRyyBqakX8vwpAV2e4rA==" spinCount="100000" sheet="1" objects="1" scenarios="1"/>
  <mergeCells count="46">
    <mergeCell ref="B2:L4"/>
    <mergeCell ref="K1:L1"/>
    <mergeCell ref="B36:L36"/>
    <mergeCell ref="F6:J6"/>
    <mergeCell ref="D6:E6"/>
    <mergeCell ref="G21:K21"/>
    <mergeCell ref="J11:K11"/>
    <mergeCell ref="G17:H17"/>
    <mergeCell ref="E8:K10"/>
    <mergeCell ref="B14:E14"/>
    <mergeCell ref="G14:H14"/>
    <mergeCell ref="J14:K14"/>
    <mergeCell ref="G15:K15"/>
    <mergeCell ref="C15:E15"/>
    <mergeCell ref="G20:H20"/>
    <mergeCell ref="J12:K12"/>
    <mergeCell ref="G11:H11"/>
    <mergeCell ref="C21:E21"/>
    <mergeCell ref="C23:E23"/>
    <mergeCell ref="B22:E22"/>
    <mergeCell ref="B24:E24"/>
    <mergeCell ref="G22:H22"/>
    <mergeCell ref="G24:H24"/>
    <mergeCell ref="G34:I34"/>
    <mergeCell ref="J20:K20"/>
    <mergeCell ref="B20:E20"/>
    <mergeCell ref="J22:K22"/>
    <mergeCell ref="J24:K24"/>
    <mergeCell ref="B26:E26"/>
    <mergeCell ref="G26:H26"/>
    <mergeCell ref="J17:K17"/>
    <mergeCell ref="C25:E25"/>
    <mergeCell ref="G12:H12"/>
    <mergeCell ref="B17:E19"/>
    <mergeCell ref="B37:K41"/>
    <mergeCell ref="B28:E28"/>
    <mergeCell ref="G30:H30"/>
    <mergeCell ref="J30:K30"/>
    <mergeCell ref="B30:E30"/>
    <mergeCell ref="G32:H32"/>
    <mergeCell ref="D32:F32"/>
    <mergeCell ref="J28:K28"/>
    <mergeCell ref="G28:H28"/>
    <mergeCell ref="C27:E27"/>
    <mergeCell ref="J26:K26"/>
    <mergeCell ref="J34:K34"/>
  </mergeCells>
  <pageMargins left="0.9" right="0.7" top="1" bottom="0.5" header="0.3" footer="0.3"/>
  <pageSetup scale="8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1:X264"/>
  <sheetViews>
    <sheetView showGridLines="0" showRowColHeaders="0" zoomScaleNormal="100" workbookViewId="0">
      <selection activeCell="E6" sqref="E6:H6"/>
    </sheetView>
  </sheetViews>
  <sheetFormatPr defaultColWidth="10.7109375" defaultRowHeight="13.5" customHeight="1" x14ac:dyDescent="0.25"/>
  <cols>
    <col min="1" max="1" width="3.7109375" style="1" customWidth="1"/>
    <col min="2" max="6" width="10.7109375" style="1" customWidth="1"/>
    <col min="7" max="7" width="15.7109375" style="1" customWidth="1"/>
    <col min="8" max="8" width="18.7109375" style="1" customWidth="1"/>
    <col min="9" max="9" width="15.7109375" style="1" customWidth="1"/>
    <col min="10" max="10" width="9.5703125" customWidth="1"/>
    <col min="11" max="16384" width="10.7109375" style="1"/>
  </cols>
  <sheetData>
    <row r="1" spans="2:24" ht="20.100000000000001" customHeight="1" thickBot="1" x14ac:dyDescent="0.3">
      <c r="B1" s="69"/>
      <c r="C1" s="69"/>
      <c r="D1" s="69"/>
      <c r="E1" s="69"/>
      <c r="F1" s="69"/>
      <c r="G1" s="69"/>
      <c r="H1" s="69"/>
      <c r="I1" s="270">
        <v>2021</v>
      </c>
    </row>
    <row r="2" spans="2:24" ht="20.100000000000001" customHeight="1" x14ac:dyDescent="0.25">
      <c r="B2" s="700" t="s">
        <v>446</v>
      </c>
      <c r="C2" s="701"/>
      <c r="D2" s="701"/>
      <c r="E2" s="701"/>
      <c r="F2" s="701"/>
      <c r="G2" s="701"/>
      <c r="H2" s="701"/>
      <c r="I2" s="702"/>
    </row>
    <row r="3" spans="2:24" ht="20.100000000000001" customHeight="1" x14ac:dyDescent="0.25">
      <c r="B3" s="703"/>
      <c r="C3" s="711"/>
      <c r="D3" s="711"/>
      <c r="E3" s="711"/>
      <c r="F3" s="711"/>
      <c r="G3" s="711"/>
      <c r="H3" s="711"/>
      <c r="I3" s="705"/>
    </row>
    <row r="4" spans="2:24" ht="20.100000000000001" customHeight="1" thickBot="1" x14ac:dyDescent="0.3">
      <c r="B4" s="706"/>
      <c r="C4" s="707"/>
      <c r="D4" s="707"/>
      <c r="E4" s="707"/>
      <c r="F4" s="707"/>
      <c r="G4" s="707"/>
      <c r="H4" s="707"/>
      <c r="I4" s="708"/>
    </row>
    <row r="5" spans="2:24" ht="9.9499999999999993" customHeight="1" x14ac:dyDescent="0.25">
      <c r="B5" s="3"/>
      <c r="I5" s="2"/>
    </row>
    <row r="6" spans="2:24" ht="20.100000000000001" customHeight="1" x14ac:dyDescent="0.25">
      <c r="B6" s="3"/>
      <c r="C6" s="712" t="s">
        <v>0</v>
      </c>
      <c r="D6" s="712"/>
      <c r="E6" s="983"/>
      <c r="F6" s="984"/>
      <c r="G6" s="984"/>
      <c r="H6" s="985"/>
      <c r="I6" s="2"/>
      <c r="K6" s="22"/>
    </row>
    <row r="7" spans="2:24" ht="9.9499999999999993" customHeight="1" x14ac:dyDescent="0.25">
      <c r="B7" s="3"/>
      <c r="I7" s="2"/>
      <c r="K7"/>
      <c r="L7"/>
      <c r="M7"/>
      <c r="N7"/>
      <c r="O7"/>
      <c r="P7"/>
      <c r="Q7"/>
      <c r="R7"/>
      <c r="S7"/>
      <c r="T7"/>
      <c r="U7"/>
    </row>
    <row r="8" spans="2:24" ht="20.100000000000001" customHeight="1" x14ac:dyDescent="0.25">
      <c r="B8" s="81"/>
      <c r="C8" s="712" t="s">
        <v>65</v>
      </c>
      <c r="D8" s="712"/>
      <c r="E8" s="1038"/>
      <c r="F8" s="1039"/>
      <c r="G8" s="1039"/>
      <c r="H8" s="1040"/>
      <c r="I8" s="35"/>
      <c r="K8"/>
      <c r="L8"/>
      <c r="M8"/>
      <c r="N8"/>
      <c r="O8"/>
      <c r="P8"/>
      <c r="Q8"/>
      <c r="R8"/>
      <c r="S8"/>
      <c r="T8"/>
      <c r="U8"/>
    </row>
    <row r="9" spans="2:24" ht="20.100000000000001" customHeight="1" x14ac:dyDescent="0.25">
      <c r="B9" s="30"/>
      <c r="C9"/>
      <c r="G9" s="95"/>
      <c r="H9" s="75"/>
      <c r="I9" s="2"/>
      <c r="K9"/>
      <c r="L9"/>
      <c r="M9"/>
      <c r="N9"/>
      <c r="O9"/>
      <c r="P9"/>
      <c r="Q9"/>
      <c r="R9"/>
      <c r="S9"/>
      <c r="T9"/>
      <c r="U9"/>
    </row>
    <row r="10" spans="2:24" ht="20.100000000000001" customHeight="1" x14ac:dyDescent="0.25">
      <c r="B10" s="30"/>
      <c r="C10"/>
      <c r="E10" s="882"/>
      <c r="F10" s="976"/>
      <c r="G10" s="128"/>
      <c r="H10" s="540" t="s">
        <v>466</v>
      </c>
      <c r="I10" s="146"/>
      <c r="K10"/>
      <c r="L10"/>
      <c r="M10"/>
      <c r="N10"/>
      <c r="O10"/>
      <c r="P10"/>
      <c r="Q10"/>
      <c r="R10"/>
      <c r="S10"/>
      <c r="T10"/>
      <c r="U10"/>
    </row>
    <row r="11" spans="2:24" ht="9.9499999999999993" customHeight="1" x14ac:dyDescent="0.25">
      <c r="B11" s="154"/>
      <c r="C11" s="123"/>
      <c r="D11" s="103"/>
      <c r="E11" s="103"/>
      <c r="F11" s="103"/>
      <c r="G11" s="17"/>
      <c r="H11" s="17"/>
      <c r="I11" s="19"/>
      <c r="K11"/>
      <c r="L11"/>
      <c r="M11"/>
      <c r="N11"/>
      <c r="O11"/>
      <c r="P11"/>
      <c r="Q11"/>
      <c r="R11"/>
      <c r="S11"/>
      <c r="T11"/>
      <c r="U11"/>
    </row>
    <row r="12" spans="2:24" ht="20.100000000000001" customHeight="1" x14ac:dyDescent="0.25">
      <c r="B12" s="977" t="s">
        <v>281</v>
      </c>
      <c r="C12" s="916"/>
      <c r="D12" s="916"/>
      <c r="E12" s="916"/>
      <c r="F12" s="1034"/>
      <c r="G12" s="44">
        <v>0</v>
      </c>
      <c r="H12" s="271" t="s">
        <v>282</v>
      </c>
      <c r="I12" s="101">
        <v>0</v>
      </c>
      <c r="K12"/>
      <c r="L12"/>
      <c r="M12"/>
      <c r="N12"/>
      <c r="O12"/>
      <c r="P12"/>
      <c r="Q12"/>
      <c r="R12"/>
      <c r="S12"/>
      <c r="T12"/>
      <c r="U12"/>
    </row>
    <row r="13" spans="2:24" ht="20.100000000000001" customHeight="1" x14ac:dyDescent="0.25">
      <c r="B13" s="977" t="s">
        <v>337</v>
      </c>
      <c r="C13" s="916"/>
      <c r="D13" s="916"/>
      <c r="E13" s="916"/>
      <c r="F13" s="1034"/>
      <c r="G13" s="44">
        <v>0</v>
      </c>
      <c r="H13" s="271" t="s">
        <v>282</v>
      </c>
      <c r="I13" s="101">
        <v>0</v>
      </c>
      <c r="K13"/>
      <c r="L13"/>
      <c r="M13"/>
      <c r="N13"/>
      <c r="O13"/>
      <c r="P13"/>
      <c r="Q13"/>
      <c r="R13"/>
      <c r="S13"/>
      <c r="T13"/>
      <c r="U13"/>
    </row>
    <row r="14" spans="2:24" ht="20.100000000000001" customHeight="1" x14ac:dyDescent="0.25">
      <c r="B14" s="1041" t="s">
        <v>492</v>
      </c>
      <c r="C14" s="1042"/>
      <c r="D14" s="1042"/>
      <c r="E14" s="1042"/>
      <c r="F14" s="1043"/>
      <c r="G14" s="44">
        <v>0</v>
      </c>
      <c r="H14" s="272" t="s">
        <v>284</v>
      </c>
      <c r="I14" s="101">
        <v>0</v>
      </c>
      <c r="K14"/>
      <c r="L14"/>
      <c r="M14"/>
      <c r="N14"/>
      <c r="O14"/>
      <c r="P14"/>
      <c r="Q14"/>
      <c r="R14"/>
      <c r="S14"/>
      <c r="T14"/>
      <c r="U14"/>
      <c r="V14"/>
      <c r="W14"/>
    </row>
    <row r="15" spans="2:24" ht="9.9499999999999993" customHeight="1" thickBot="1" x14ac:dyDescent="0.3">
      <c r="B15" s="154"/>
      <c r="C15" s="123"/>
      <c r="D15" s="103"/>
      <c r="E15" s="103"/>
      <c r="F15" s="103"/>
      <c r="G15" s="17"/>
      <c r="H15" s="17"/>
      <c r="I15" s="19"/>
      <c r="K15"/>
      <c r="L15"/>
      <c r="M15"/>
      <c r="N15"/>
      <c r="O15"/>
      <c r="P15"/>
      <c r="Q15"/>
      <c r="R15"/>
      <c r="S15"/>
      <c r="T15"/>
      <c r="U15"/>
      <c r="V15"/>
      <c r="W15"/>
    </row>
    <row r="16" spans="2:24" ht="20.100000000000001" customHeight="1" thickBot="1" x14ac:dyDescent="0.3">
      <c r="B16" s="154"/>
      <c r="C16" s="123"/>
      <c r="D16" s="34" t="s">
        <v>2</v>
      </c>
      <c r="E16" s="34"/>
      <c r="F16" s="97"/>
      <c r="G16" s="245">
        <f>G12+G13+G14</f>
        <v>0</v>
      </c>
      <c r="H16" s="9" t="s">
        <v>360</v>
      </c>
      <c r="I16" s="245">
        <f>I12+I13+I14</f>
        <v>0</v>
      </c>
      <c r="K16"/>
      <c r="L16"/>
      <c r="M16"/>
      <c r="N16"/>
      <c r="O16"/>
      <c r="P16"/>
      <c r="Q16"/>
      <c r="R16"/>
      <c r="S16"/>
      <c r="T16"/>
      <c r="U16"/>
      <c r="V16"/>
      <c r="W16"/>
      <c r="X16"/>
    </row>
    <row r="17" spans="2:24" ht="9.9499999999999993" customHeight="1" x14ac:dyDescent="0.25">
      <c r="B17" s="154"/>
      <c r="C17" s="123"/>
      <c r="D17" s="103"/>
      <c r="E17" s="103"/>
      <c r="F17" s="103"/>
      <c r="G17" s="17"/>
      <c r="H17" s="17"/>
      <c r="I17" s="19"/>
      <c r="K17"/>
      <c r="L17"/>
      <c r="M17"/>
      <c r="N17"/>
      <c r="O17"/>
      <c r="P17"/>
      <c r="Q17"/>
      <c r="R17"/>
      <c r="S17"/>
      <c r="T17"/>
      <c r="U17"/>
      <c r="V17"/>
      <c r="W17"/>
      <c r="X17"/>
    </row>
    <row r="18" spans="2:24" ht="20.100000000000001" customHeight="1" x14ac:dyDescent="0.25">
      <c r="B18" s="1044" t="s">
        <v>291</v>
      </c>
      <c r="C18" s="1045"/>
      <c r="D18" s="1045"/>
      <c r="E18" s="1045"/>
      <c r="F18" s="1046"/>
      <c r="G18" s="58">
        <v>0</v>
      </c>
      <c r="H18" s="17" t="s">
        <v>2</v>
      </c>
      <c r="I18" s="114">
        <v>0</v>
      </c>
      <c r="K18"/>
      <c r="L18"/>
      <c r="M18"/>
      <c r="N18"/>
      <c r="O18"/>
      <c r="P18"/>
      <c r="Q18"/>
      <c r="R18"/>
      <c r="S18"/>
      <c r="T18"/>
      <c r="U18"/>
      <c r="V18"/>
      <c r="W18"/>
      <c r="X18"/>
    </row>
    <row r="19" spans="2:24" ht="9.9499999999999993" customHeight="1" x14ac:dyDescent="0.25">
      <c r="B19" s="119"/>
      <c r="C19" s="111"/>
      <c r="D19" s="111"/>
      <c r="E19" s="111"/>
      <c r="F19" s="111"/>
      <c r="G19" s="124"/>
      <c r="H19" s="17"/>
      <c r="I19" s="2" t="s">
        <v>2</v>
      </c>
      <c r="K19"/>
      <c r="L19"/>
      <c r="M19"/>
      <c r="N19"/>
      <c r="O19"/>
      <c r="P19"/>
      <c r="Q19"/>
      <c r="R19"/>
      <c r="S19"/>
      <c r="T19"/>
      <c r="U19"/>
      <c r="V19"/>
      <c r="W19"/>
      <c r="X19"/>
    </row>
    <row r="20" spans="2:24" customFormat="1" ht="20.100000000000001" customHeight="1" x14ac:dyDescent="0.25">
      <c r="B20" s="977" t="s">
        <v>293</v>
      </c>
      <c r="C20" s="916"/>
      <c r="D20" s="916"/>
      <c r="E20" s="916"/>
      <c r="F20" s="1034"/>
      <c r="G20" s="44">
        <v>0</v>
      </c>
      <c r="H20" s="273" t="s">
        <v>286</v>
      </c>
      <c r="I20" s="101">
        <v>0</v>
      </c>
    </row>
    <row r="21" spans="2:24" customFormat="1" ht="20.100000000000001" customHeight="1" x14ac:dyDescent="0.25">
      <c r="B21" s="977" t="s">
        <v>292</v>
      </c>
      <c r="C21" s="916"/>
      <c r="D21" s="916"/>
      <c r="E21" s="916"/>
      <c r="F21" s="1034"/>
      <c r="G21" s="44">
        <v>0</v>
      </c>
      <c r="H21" s="273" t="s">
        <v>286</v>
      </c>
      <c r="I21" s="101">
        <v>0</v>
      </c>
    </row>
    <row r="22" spans="2:24" customFormat="1" ht="20.100000000000001" customHeight="1" x14ac:dyDescent="0.25">
      <c r="B22" s="768" t="s">
        <v>294</v>
      </c>
      <c r="C22" s="769"/>
      <c r="D22" s="769"/>
      <c r="E22" s="769"/>
      <c r="F22" s="912"/>
      <c r="G22" s="44">
        <v>0</v>
      </c>
      <c r="H22" s="62"/>
      <c r="I22" s="101">
        <v>0</v>
      </c>
      <c r="L22" s="122"/>
      <c r="M22" s="122"/>
    </row>
    <row r="23" spans="2:24" customFormat="1" ht="20.100000000000001" customHeight="1" x14ac:dyDescent="0.25">
      <c r="B23" s="977" t="s">
        <v>295</v>
      </c>
      <c r="C23" s="916"/>
      <c r="D23" s="916"/>
      <c r="E23" s="916"/>
      <c r="F23" s="1034"/>
      <c r="G23" s="44">
        <v>0</v>
      </c>
      <c r="H23" s="62"/>
      <c r="I23" s="101">
        <v>0</v>
      </c>
    </row>
    <row r="24" spans="2:24" customFormat="1" ht="20.100000000000001" customHeight="1" x14ac:dyDescent="0.25">
      <c r="B24" s="768" t="s">
        <v>447</v>
      </c>
      <c r="C24" s="769"/>
      <c r="D24" s="769"/>
      <c r="E24" s="769"/>
      <c r="F24" s="912"/>
      <c r="G24" s="44">
        <v>0</v>
      </c>
      <c r="H24" s="62"/>
      <c r="I24" s="101">
        <v>0</v>
      </c>
    </row>
    <row r="25" spans="2:24" s="125" customFormat="1" ht="15" customHeight="1" x14ac:dyDescent="0.2">
      <c r="B25" s="1032" t="s">
        <v>301</v>
      </c>
      <c r="C25" s="1033"/>
      <c r="D25" s="1033"/>
      <c r="E25" s="1033"/>
      <c r="F25" s="1033"/>
      <c r="G25" s="1033"/>
      <c r="H25" s="1033"/>
      <c r="I25" s="126"/>
    </row>
    <row r="26" spans="2:24" customFormat="1" ht="20.100000000000001" customHeight="1" x14ac:dyDescent="0.25">
      <c r="B26" s="977" t="s">
        <v>287</v>
      </c>
      <c r="C26" s="916"/>
      <c r="D26" s="916"/>
      <c r="E26" s="916"/>
      <c r="F26" s="1034"/>
      <c r="G26" s="56">
        <v>0</v>
      </c>
      <c r="H26" s="273" t="s">
        <v>43</v>
      </c>
      <c r="I26" s="115">
        <v>0</v>
      </c>
    </row>
    <row r="27" spans="2:24" customFormat="1" ht="15" customHeight="1" x14ac:dyDescent="0.25">
      <c r="B27" s="1035" t="s">
        <v>339</v>
      </c>
      <c r="C27" s="1036"/>
      <c r="D27" s="1036"/>
      <c r="E27" s="121"/>
      <c r="F27" s="121"/>
      <c r="G27" s="17"/>
      <c r="H27" s="108"/>
      <c r="I27" s="19"/>
    </row>
    <row r="28" spans="2:24" customFormat="1" ht="20.100000000000001" customHeight="1" x14ac:dyDescent="0.25">
      <c r="B28" s="977" t="s">
        <v>494</v>
      </c>
      <c r="C28" s="916"/>
      <c r="D28" s="916"/>
      <c r="E28" s="916"/>
      <c r="F28" s="1034"/>
      <c r="G28" s="56">
        <v>0</v>
      </c>
      <c r="H28" s="273" t="s">
        <v>43</v>
      </c>
      <c r="I28" s="115">
        <v>0</v>
      </c>
    </row>
    <row r="29" spans="2:24" customFormat="1" ht="20.100000000000001" customHeight="1" x14ac:dyDescent="0.25">
      <c r="B29" s="768" t="s">
        <v>343</v>
      </c>
      <c r="C29" s="769"/>
      <c r="D29" s="769"/>
      <c r="E29" s="769"/>
      <c r="F29" s="769"/>
      <c r="G29" s="57">
        <v>0</v>
      </c>
      <c r="H29" s="17"/>
      <c r="I29" s="116">
        <v>0</v>
      </c>
    </row>
    <row r="30" spans="2:24" customFormat="1" ht="9.9499999999999993" customHeight="1" thickBot="1" x14ac:dyDescent="0.3">
      <c r="B30" s="61"/>
      <c r="C30" s="62"/>
      <c r="D30" s="62"/>
      <c r="E30" s="62"/>
      <c r="F30" s="62"/>
      <c r="G30" s="20"/>
      <c r="H30" s="17"/>
      <c r="I30" s="140"/>
    </row>
    <row r="31" spans="2:24" customFormat="1" ht="20.100000000000001" customHeight="1" thickBot="1" x14ac:dyDescent="0.3">
      <c r="B31" s="1037" t="s">
        <v>303</v>
      </c>
      <c r="C31" s="869"/>
      <c r="D31" s="17"/>
      <c r="E31" s="17"/>
      <c r="F31" s="2"/>
      <c r="G31" s="236">
        <f>SUM(G20+G21+G22+G23+G24+G26+G28)</f>
        <v>0</v>
      </c>
      <c r="H31" s="187" t="s">
        <v>2</v>
      </c>
      <c r="I31" s="236">
        <f>SUM(I20+I21+I22+I23+I24+I26+I28)</f>
        <v>0</v>
      </c>
    </row>
    <row r="32" spans="2:24" customFormat="1" ht="9.9499999999999993" customHeight="1" thickBot="1" x14ac:dyDescent="0.3">
      <c r="B32" s="151"/>
      <c r="C32" s="155"/>
      <c r="D32" s="155"/>
      <c r="E32" s="155"/>
      <c r="F32" s="1"/>
      <c r="G32" s="1"/>
      <c r="I32" s="2"/>
    </row>
    <row r="33" spans="2:9" customFormat="1" ht="20.100000000000001" customHeight="1" thickBot="1" x14ac:dyDescent="0.3">
      <c r="B33" s="750" t="s">
        <v>361</v>
      </c>
      <c r="C33" s="751"/>
      <c r="D33" s="751"/>
      <c r="E33" s="751"/>
      <c r="F33" s="752"/>
      <c r="G33" s="245">
        <f>G31*G18</f>
        <v>0</v>
      </c>
      <c r="H33" s="1"/>
      <c r="I33" s="245">
        <f>I31*I18</f>
        <v>0</v>
      </c>
    </row>
    <row r="34" spans="2:9" customFormat="1" ht="9.9499999999999993" customHeight="1" thickBot="1" x14ac:dyDescent="0.3">
      <c r="B34" s="117"/>
      <c r="C34" s="109"/>
      <c r="D34" s="109"/>
      <c r="E34" s="109"/>
      <c r="F34" s="109"/>
      <c r="G34" s="110"/>
      <c r="H34" s="187"/>
      <c r="I34" s="118"/>
    </row>
    <row r="35" spans="2:9" customFormat="1" ht="20.100000000000001" customHeight="1" thickBot="1" x14ac:dyDescent="0.3">
      <c r="B35" s="119"/>
      <c r="C35" s="111"/>
      <c r="D35" s="111"/>
      <c r="E35" s="111"/>
      <c r="F35" s="124"/>
      <c r="G35" s="239">
        <f>(G16+G29+G33)/12</f>
        <v>0</v>
      </c>
      <c r="H35" s="9" t="s">
        <v>24</v>
      </c>
      <c r="I35" s="239">
        <f>(I16+I29+I33)/12</f>
        <v>0</v>
      </c>
    </row>
    <row r="36" spans="2:9" customFormat="1" ht="9.9499999999999993" customHeight="1" thickBot="1" x14ac:dyDescent="0.3">
      <c r="B36" s="119"/>
      <c r="C36" s="111"/>
      <c r="D36" s="111"/>
      <c r="E36" s="111"/>
      <c r="F36" s="124"/>
      <c r="G36" s="112"/>
      <c r="H36" s="9"/>
      <c r="I36" s="120"/>
    </row>
    <row r="37" spans="2:9" customFormat="1" ht="20.100000000000001" customHeight="1" thickBot="1" x14ac:dyDescent="0.3">
      <c r="B37" s="119"/>
      <c r="C37" s="111"/>
      <c r="D37" s="111"/>
      <c r="E37" s="111"/>
      <c r="F37" s="124"/>
      <c r="G37" s="239">
        <f>G16+G29+G33</f>
        <v>0</v>
      </c>
      <c r="H37" s="9" t="s">
        <v>302</v>
      </c>
      <c r="I37" s="239">
        <f>I16+I29+I33</f>
        <v>0</v>
      </c>
    </row>
    <row r="38" spans="2:9" customFormat="1" ht="9.9499999999999993" customHeight="1" thickBot="1" x14ac:dyDescent="0.3">
      <c r="B38" s="119"/>
      <c r="C38" s="111"/>
      <c r="D38" s="111"/>
      <c r="E38" s="111"/>
      <c r="F38" s="124"/>
      <c r="G38" s="112"/>
      <c r="H38" s="17"/>
      <c r="I38" s="120"/>
    </row>
    <row r="39" spans="2:9" customFormat="1" ht="20.100000000000001" customHeight="1" thickBot="1" x14ac:dyDescent="0.3">
      <c r="B39" s="30"/>
      <c r="F39" s="1"/>
      <c r="G39" s="882" t="s">
        <v>44</v>
      </c>
      <c r="H39" s="883"/>
      <c r="I39" s="239">
        <f>(G16+G29+G33+I16+I29+I33)/24</f>
        <v>0</v>
      </c>
    </row>
    <row r="40" spans="2:9" customFormat="1" ht="9.9499999999999993" customHeight="1" thickBot="1" x14ac:dyDescent="0.3">
      <c r="B40" s="30"/>
      <c r="F40" s="1"/>
      <c r="G40" s="159"/>
      <c r="H40" s="159"/>
      <c r="I40" s="113"/>
    </row>
    <row r="41" spans="2:9" customFormat="1" ht="20.100000000000001" customHeight="1" thickBot="1" x14ac:dyDescent="0.3">
      <c r="B41" s="887" t="s">
        <v>225</v>
      </c>
      <c r="C41" s="888"/>
      <c r="D41" s="888"/>
      <c r="E41" s="888"/>
      <c r="F41" s="888"/>
      <c r="G41" s="888"/>
      <c r="H41" s="888"/>
      <c r="I41" s="889"/>
    </row>
    <row r="42" spans="2:9" customFormat="1" ht="15" customHeight="1" x14ac:dyDescent="0.25">
      <c r="B42" s="903"/>
      <c r="C42" s="904"/>
      <c r="D42" s="904"/>
      <c r="E42" s="904"/>
      <c r="F42" s="904"/>
      <c r="G42" s="904"/>
      <c r="H42" s="904"/>
      <c r="I42" s="905"/>
    </row>
    <row r="43" spans="2:9" customFormat="1" ht="15" customHeight="1" x14ac:dyDescent="0.25">
      <c r="B43" s="906"/>
      <c r="C43" s="907"/>
      <c r="D43" s="907"/>
      <c r="E43" s="907"/>
      <c r="F43" s="907"/>
      <c r="G43" s="907"/>
      <c r="H43" s="907"/>
      <c r="I43" s="908"/>
    </row>
    <row r="44" spans="2:9" customFormat="1" ht="15" customHeight="1" x14ac:dyDescent="0.25">
      <c r="B44" s="906"/>
      <c r="C44" s="907"/>
      <c r="D44" s="907"/>
      <c r="E44" s="907"/>
      <c r="F44" s="907"/>
      <c r="G44" s="907"/>
      <c r="H44" s="907"/>
      <c r="I44" s="908"/>
    </row>
    <row r="45" spans="2:9" customFormat="1" ht="15" customHeight="1" x14ac:dyDescent="0.25">
      <c r="B45" s="906"/>
      <c r="C45" s="907"/>
      <c r="D45" s="907"/>
      <c r="E45" s="907"/>
      <c r="F45" s="907"/>
      <c r="G45" s="907"/>
      <c r="H45" s="907"/>
      <c r="I45" s="908"/>
    </row>
    <row r="46" spans="2:9" customFormat="1" ht="15" customHeight="1" thickBot="1" x14ac:dyDescent="0.3">
      <c r="B46" s="909"/>
      <c r="C46" s="910"/>
      <c r="D46" s="910"/>
      <c r="E46" s="910"/>
      <c r="F46" s="910"/>
      <c r="G46" s="910"/>
      <c r="H46" s="910"/>
      <c r="I46" s="911"/>
    </row>
    <row r="47" spans="2:9" ht="20.100000000000001" customHeight="1" x14ac:dyDescent="0.25">
      <c r="B47" s="700" t="s">
        <v>297</v>
      </c>
      <c r="C47" s="701"/>
      <c r="D47" s="701"/>
      <c r="E47" s="701"/>
      <c r="F47" s="701"/>
      <c r="G47" s="701"/>
      <c r="H47" s="701"/>
      <c r="I47" s="702"/>
    </row>
    <row r="48" spans="2:9" ht="20.100000000000001" customHeight="1" x14ac:dyDescent="0.25">
      <c r="B48" s="703"/>
      <c r="C48" s="711"/>
      <c r="D48" s="711"/>
      <c r="E48" s="711"/>
      <c r="F48" s="711"/>
      <c r="G48" s="711"/>
      <c r="H48" s="711"/>
      <c r="I48" s="705"/>
    </row>
    <row r="49" spans="2:24" ht="20.100000000000001" customHeight="1" thickBot="1" x14ac:dyDescent="0.3">
      <c r="B49" s="706"/>
      <c r="C49" s="707"/>
      <c r="D49" s="707"/>
      <c r="E49" s="707"/>
      <c r="F49" s="707"/>
      <c r="G49" s="707"/>
      <c r="H49" s="707"/>
      <c r="I49" s="708"/>
    </row>
    <row r="50" spans="2:24" ht="9.9499999999999993" customHeight="1" x14ac:dyDescent="0.25">
      <c r="B50" s="3"/>
      <c r="I50" s="2"/>
    </row>
    <row r="51" spans="2:24" ht="20.100000000000001" customHeight="1" x14ac:dyDescent="0.25">
      <c r="B51" s="3"/>
      <c r="C51" s="712" t="s">
        <v>0</v>
      </c>
      <c r="D51" s="712"/>
      <c r="E51" s="983"/>
      <c r="F51" s="984"/>
      <c r="G51" s="984"/>
      <c r="H51" s="985"/>
      <c r="I51" s="2"/>
      <c r="K51" s="22"/>
    </row>
    <row r="52" spans="2:24" ht="9.9499999999999993" customHeight="1" x14ac:dyDescent="0.25">
      <c r="B52" s="3"/>
      <c r="I52" s="2"/>
      <c r="K52"/>
      <c r="L52"/>
      <c r="M52"/>
      <c r="N52"/>
      <c r="O52"/>
      <c r="P52"/>
      <c r="Q52"/>
      <c r="R52"/>
      <c r="S52"/>
      <c r="T52"/>
      <c r="U52"/>
    </row>
    <row r="53" spans="2:24" ht="20.100000000000001" customHeight="1" x14ac:dyDescent="0.25">
      <c r="B53" s="81"/>
      <c r="C53" s="712" t="s">
        <v>64</v>
      </c>
      <c r="D53" s="712"/>
      <c r="E53" s="1038"/>
      <c r="F53" s="1039"/>
      <c r="G53" s="1039"/>
      <c r="H53" s="1040"/>
      <c r="I53" s="35"/>
      <c r="K53"/>
      <c r="L53"/>
      <c r="M53"/>
      <c r="N53"/>
      <c r="O53"/>
      <c r="P53"/>
      <c r="Q53"/>
      <c r="R53"/>
      <c r="S53"/>
      <c r="T53"/>
      <c r="U53"/>
    </row>
    <row r="54" spans="2:24" ht="20.100000000000001" customHeight="1" x14ac:dyDescent="0.25">
      <c r="B54" s="30"/>
      <c r="C54"/>
      <c r="G54" s="95" t="s">
        <v>2</v>
      </c>
      <c r="H54" s="75"/>
      <c r="I54" s="2"/>
      <c r="K54"/>
      <c r="L54"/>
      <c r="M54"/>
      <c r="N54"/>
      <c r="O54"/>
      <c r="P54"/>
      <c r="Q54"/>
      <c r="R54"/>
      <c r="S54"/>
      <c r="T54"/>
      <c r="U54"/>
    </row>
    <row r="55" spans="2:24" ht="20.100000000000001" customHeight="1" x14ac:dyDescent="0.25">
      <c r="B55" s="30"/>
      <c r="C55"/>
      <c r="E55" s="882"/>
      <c r="F55" s="976"/>
      <c r="G55" s="128"/>
      <c r="H55" s="540" t="s">
        <v>466</v>
      </c>
      <c r="I55" s="146"/>
      <c r="K55"/>
      <c r="L55"/>
      <c r="M55"/>
      <c r="N55"/>
      <c r="O55"/>
      <c r="P55"/>
      <c r="Q55"/>
      <c r="R55"/>
      <c r="S55"/>
      <c r="T55"/>
      <c r="U55"/>
    </row>
    <row r="56" spans="2:24" ht="9.9499999999999993" customHeight="1" x14ac:dyDescent="0.25">
      <c r="B56" s="576"/>
      <c r="C56" s="123"/>
      <c r="D56" s="103"/>
      <c r="E56" s="103"/>
      <c r="F56" s="103"/>
      <c r="G56" s="584"/>
      <c r="H56" s="584"/>
      <c r="I56" s="19"/>
      <c r="K56"/>
      <c r="L56"/>
      <c r="M56"/>
      <c r="N56"/>
      <c r="O56"/>
      <c r="P56"/>
      <c r="Q56"/>
      <c r="R56"/>
      <c r="S56"/>
      <c r="T56"/>
      <c r="U56"/>
    </row>
    <row r="57" spans="2:24" ht="20.100000000000001" customHeight="1" x14ac:dyDescent="0.25">
      <c r="B57" s="977" t="s">
        <v>281</v>
      </c>
      <c r="C57" s="916"/>
      <c r="D57" s="916"/>
      <c r="E57" s="916"/>
      <c r="F57" s="1034"/>
      <c r="G57" s="44">
        <v>0</v>
      </c>
      <c r="H57" s="271" t="s">
        <v>282</v>
      </c>
      <c r="I57" s="101">
        <v>0</v>
      </c>
      <c r="K57"/>
      <c r="L57"/>
      <c r="M57"/>
      <c r="N57"/>
      <c r="O57"/>
      <c r="P57"/>
      <c r="Q57"/>
      <c r="R57"/>
      <c r="S57"/>
      <c r="T57"/>
      <c r="U57"/>
    </row>
    <row r="58" spans="2:24" ht="20.100000000000001" customHeight="1" x14ac:dyDescent="0.25">
      <c r="B58" s="977" t="s">
        <v>337</v>
      </c>
      <c r="C58" s="916"/>
      <c r="D58" s="916"/>
      <c r="E58" s="916"/>
      <c r="F58" s="1034"/>
      <c r="G58" s="44">
        <v>0</v>
      </c>
      <c r="H58" s="271" t="s">
        <v>282</v>
      </c>
      <c r="I58" s="101">
        <v>0</v>
      </c>
      <c r="K58"/>
      <c r="L58"/>
      <c r="M58"/>
      <c r="N58"/>
      <c r="O58"/>
      <c r="P58"/>
      <c r="Q58"/>
      <c r="R58"/>
      <c r="S58"/>
      <c r="T58"/>
      <c r="U58"/>
    </row>
    <row r="59" spans="2:24" ht="20.100000000000001" customHeight="1" x14ac:dyDescent="0.25">
      <c r="B59" s="1041" t="s">
        <v>492</v>
      </c>
      <c r="C59" s="1042"/>
      <c r="D59" s="1042"/>
      <c r="E59" s="1042"/>
      <c r="F59" s="1043"/>
      <c r="G59" s="44">
        <v>0</v>
      </c>
      <c r="H59" s="272" t="s">
        <v>284</v>
      </c>
      <c r="I59" s="101">
        <v>0</v>
      </c>
      <c r="K59"/>
      <c r="L59"/>
      <c r="M59"/>
      <c r="N59"/>
      <c r="O59"/>
      <c r="P59"/>
      <c r="Q59"/>
      <c r="R59"/>
      <c r="S59"/>
      <c r="T59"/>
      <c r="U59"/>
      <c r="V59"/>
      <c r="W59"/>
    </row>
    <row r="60" spans="2:24" ht="9.9499999999999993" customHeight="1" thickBot="1" x14ac:dyDescent="0.3">
      <c r="B60" s="576"/>
      <c r="C60" s="123"/>
      <c r="D60" s="103"/>
      <c r="E60" s="103"/>
      <c r="F60" s="103"/>
      <c r="G60" s="584"/>
      <c r="H60" s="584"/>
      <c r="I60" s="19"/>
      <c r="K60"/>
      <c r="L60"/>
      <c r="M60"/>
      <c r="N60"/>
      <c r="O60"/>
      <c r="P60"/>
      <c r="Q60"/>
      <c r="R60"/>
      <c r="S60"/>
      <c r="T60"/>
      <c r="U60"/>
      <c r="V60"/>
      <c r="W60"/>
    </row>
    <row r="61" spans="2:24" ht="20.100000000000001" customHeight="1" thickBot="1" x14ac:dyDescent="0.3">
      <c r="B61" s="576"/>
      <c r="C61" s="123"/>
      <c r="D61" s="34" t="s">
        <v>2</v>
      </c>
      <c r="E61" s="34"/>
      <c r="F61" s="97"/>
      <c r="G61" s="245">
        <f>G57+G58+G59</f>
        <v>0</v>
      </c>
      <c r="H61" s="9" t="s">
        <v>360</v>
      </c>
      <c r="I61" s="245">
        <f>I57+I58+I59</f>
        <v>0</v>
      </c>
      <c r="K61"/>
      <c r="L61"/>
      <c r="M61"/>
      <c r="N61"/>
      <c r="O61"/>
      <c r="P61"/>
      <c r="Q61"/>
      <c r="R61"/>
      <c r="S61"/>
      <c r="T61"/>
      <c r="U61"/>
      <c r="V61"/>
      <c r="W61"/>
      <c r="X61"/>
    </row>
    <row r="62" spans="2:24" ht="9.9499999999999993" customHeight="1" x14ac:dyDescent="0.25">
      <c r="B62" s="576"/>
      <c r="C62" s="123"/>
      <c r="D62" s="103"/>
      <c r="E62" s="103"/>
      <c r="F62" s="103"/>
      <c r="G62" s="584"/>
      <c r="H62" s="584"/>
      <c r="I62" s="19"/>
      <c r="K62"/>
      <c r="L62"/>
      <c r="M62"/>
      <c r="N62"/>
      <c r="O62"/>
      <c r="P62"/>
      <c r="Q62"/>
      <c r="R62"/>
      <c r="S62"/>
      <c r="T62"/>
      <c r="U62"/>
      <c r="V62"/>
      <c r="W62"/>
      <c r="X62"/>
    </row>
    <row r="63" spans="2:24" ht="20.100000000000001" customHeight="1" x14ac:dyDescent="0.25">
      <c r="B63" s="1044" t="s">
        <v>291</v>
      </c>
      <c r="C63" s="1045"/>
      <c r="D63" s="1045"/>
      <c r="E63" s="1045"/>
      <c r="F63" s="1046"/>
      <c r="G63" s="58">
        <v>0</v>
      </c>
      <c r="H63" s="584" t="s">
        <v>2</v>
      </c>
      <c r="I63" s="114">
        <v>0</v>
      </c>
      <c r="K63"/>
      <c r="L63"/>
      <c r="M63"/>
      <c r="N63"/>
      <c r="O63"/>
      <c r="P63"/>
      <c r="Q63"/>
      <c r="R63"/>
      <c r="S63"/>
      <c r="T63"/>
      <c r="U63"/>
      <c r="V63"/>
      <c r="W63"/>
      <c r="X63"/>
    </row>
    <row r="64" spans="2:24" ht="9.9499999999999993" customHeight="1" x14ac:dyDescent="0.25">
      <c r="B64" s="586"/>
      <c r="C64" s="587"/>
      <c r="D64" s="587"/>
      <c r="E64" s="587"/>
      <c r="F64" s="587"/>
      <c r="G64" s="124"/>
      <c r="H64" s="584"/>
      <c r="I64" s="2" t="s">
        <v>2</v>
      </c>
      <c r="K64"/>
      <c r="L64"/>
      <c r="M64"/>
      <c r="N64"/>
      <c r="O64"/>
      <c r="P64"/>
      <c r="Q64"/>
      <c r="R64"/>
      <c r="S64"/>
      <c r="T64"/>
      <c r="U64"/>
      <c r="V64"/>
      <c r="W64"/>
      <c r="X64"/>
    </row>
    <row r="65" spans="2:13" customFormat="1" ht="20.100000000000001" customHeight="1" x14ac:dyDescent="0.25">
      <c r="B65" s="977" t="s">
        <v>293</v>
      </c>
      <c r="C65" s="916"/>
      <c r="D65" s="916"/>
      <c r="E65" s="916"/>
      <c r="F65" s="1034"/>
      <c r="G65" s="44">
        <v>0</v>
      </c>
      <c r="H65" s="273" t="s">
        <v>286</v>
      </c>
      <c r="I65" s="101">
        <v>0</v>
      </c>
    </row>
    <row r="66" spans="2:13" customFormat="1" ht="20.100000000000001" customHeight="1" x14ac:dyDescent="0.25">
      <c r="B66" s="977" t="s">
        <v>292</v>
      </c>
      <c r="C66" s="916"/>
      <c r="D66" s="916"/>
      <c r="E66" s="916"/>
      <c r="F66" s="1034"/>
      <c r="G66" s="44">
        <v>0</v>
      </c>
      <c r="H66" s="273" t="s">
        <v>286</v>
      </c>
      <c r="I66" s="101">
        <v>0</v>
      </c>
    </row>
    <row r="67" spans="2:13" customFormat="1" ht="20.100000000000001" customHeight="1" x14ac:dyDescent="0.25">
      <c r="B67" s="768" t="s">
        <v>294</v>
      </c>
      <c r="C67" s="769"/>
      <c r="D67" s="769"/>
      <c r="E67" s="769"/>
      <c r="F67" s="912"/>
      <c r="G67" s="44">
        <v>0</v>
      </c>
      <c r="H67" s="580"/>
      <c r="I67" s="101">
        <v>0</v>
      </c>
      <c r="L67" s="122"/>
      <c r="M67" s="122"/>
    </row>
    <row r="68" spans="2:13" customFormat="1" ht="20.100000000000001" customHeight="1" x14ac:dyDescent="0.25">
      <c r="B68" s="977" t="s">
        <v>295</v>
      </c>
      <c r="C68" s="916"/>
      <c r="D68" s="916"/>
      <c r="E68" s="916"/>
      <c r="F68" s="1034"/>
      <c r="G68" s="44">
        <v>0</v>
      </c>
      <c r="H68" s="580"/>
      <c r="I68" s="101">
        <v>0</v>
      </c>
    </row>
    <row r="69" spans="2:13" customFormat="1" ht="20.100000000000001" customHeight="1" x14ac:dyDescent="0.25">
      <c r="B69" s="768" t="s">
        <v>447</v>
      </c>
      <c r="C69" s="769"/>
      <c r="D69" s="769"/>
      <c r="E69" s="769"/>
      <c r="F69" s="912"/>
      <c r="G69" s="44">
        <v>0</v>
      </c>
      <c r="H69" s="580"/>
      <c r="I69" s="101">
        <v>0</v>
      </c>
    </row>
    <row r="70" spans="2:13" customFormat="1" ht="15" customHeight="1" x14ac:dyDescent="0.25">
      <c r="B70" s="1032" t="s">
        <v>301</v>
      </c>
      <c r="C70" s="1033"/>
      <c r="D70" s="1033"/>
      <c r="E70" s="1033"/>
      <c r="F70" s="1033"/>
      <c r="G70" s="1033"/>
      <c r="H70" s="1033"/>
      <c r="I70" s="126"/>
    </row>
    <row r="71" spans="2:13" customFormat="1" ht="20.100000000000001" customHeight="1" x14ac:dyDescent="0.25">
      <c r="B71" s="977" t="s">
        <v>287</v>
      </c>
      <c r="C71" s="916"/>
      <c r="D71" s="916"/>
      <c r="E71" s="916"/>
      <c r="F71" s="1034"/>
      <c r="G71" s="56">
        <v>0</v>
      </c>
      <c r="H71" s="273" t="s">
        <v>43</v>
      </c>
      <c r="I71" s="115">
        <v>0</v>
      </c>
    </row>
    <row r="72" spans="2:13" customFormat="1" ht="15" customHeight="1" x14ac:dyDescent="0.25">
      <c r="B72" s="1035" t="s">
        <v>339</v>
      </c>
      <c r="C72" s="1036"/>
      <c r="D72" s="1036"/>
      <c r="E72" s="121"/>
      <c r="F72" s="121"/>
      <c r="G72" s="584"/>
      <c r="H72" s="108"/>
      <c r="I72" s="19"/>
    </row>
    <row r="73" spans="2:13" customFormat="1" ht="20.100000000000001" customHeight="1" x14ac:dyDescent="0.25">
      <c r="B73" s="977" t="s">
        <v>494</v>
      </c>
      <c r="C73" s="916"/>
      <c r="D73" s="916"/>
      <c r="E73" s="916"/>
      <c r="F73" s="1034"/>
      <c r="G73" s="56">
        <v>0</v>
      </c>
      <c r="H73" s="273" t="s">
        <v>43</v>
      </c>
      <c r="I73" s="115">
        <v>0</v>
      </c>
    </row>
    <row r="74" spans="2:13" customFormat="1" ht="20.100000000000001" customHeight="1" x14ac:dyDescent="0.25">
      <c r="B74" s="768" t="s">
        <v>343</v>
      </c>
      <c r="C74" s="769"/>
      <c r="D74" s="769"/>
      <c r="E74" s="769"/>
      <c r="F74" s="769"/>
      <c r="G74" s="57">
        <v>0</v>
      </c>
      <c r="H74" s="584"/>
      <c r="I74" s="116">
        <v>0</v>
      </c>
    </row>
    <row r="75" spans="2:13" customFormat="1" ht="9.9499999999999993" customHeight="1" thickBot="1" x14ac:dyDescent="0.3">
      <c r="B75" s="579"/>
      <c r="C75" s="580"/>
      <c r="D75" s="580"/>
      <c r="E75" s="580"/>
      <c r="F75" s="580"/>
      <c r="G75" s="20"/>
      <c r="H75" s="584"/>
      <c r="I75" s="140"/>
    </row>
    <row r="76" spans="2:13" customFormat="1" ht="20.100000000000001" customHeight="1" thickBot="1" x14ac:dyDescent="0.3">
      <c r="B76" s="1037" t="s">
        <v>303</v>
      </c>
      <c r="C76" s="869"/>
      <c r="D76" s="584"/>
      <c r="E76" s="584"/>
      <c r="F76" s="2"/>
      <c r="G76" s="236">
        <f>SUM(G65+G66+G67+G68+G69+G71+G73)</f>
        <v>0</v>
      </c>
      <c r="H76" s="585" t="s">
        <v>2</v>
      </c>
      <c r="I76" s="236">
        <f>SUM(I65+I66+I67+I68+I69+I71+I73)</f>
        <v>0</v>
      </c>
    </row>
    <row r="77" spans="2:13" customFormat="1" ht="9.9499999999999993" customHeight="1" thickBot="1" x14ac:dyDescent="0.3">
      <c r="B77" s="578"/>
      <c r="C77" s="577"/>
      <c r="D77" s="577"/>
      <c r="E77" s="577"/>
      <c r="F77" s="1"/>
      <c r="G77" s="1"/>
      <c r="I77" s="2"/>
    </row>
    <row r="78" spans="2:13" customFormat="1" ht="20.100000000000001" customHeight="1" thickBot="1" x14ac:dyDescent="0.3">
      <c r="B78" s="750" t="s">
        <v>361</v>
      </c>
      <c r="C78" s="751"/>
      <c r="D78" s="751"/>
      <c r="E78" s="751"/>
      <c r="F78" s="752"/>
      <c r="G78" s="245">
        <f>G76*G63</f>
        <v>0</v>
      </c>
      <c r="H78" s="1"/>
      <c r="I78" s="245">
        <f>I76*I63</f>
        <v>0</v>
      </c>
    </row>
    <row r="79" spans="2:13" customFormat="1" ht="9.9499999999999993" customHeight="1" thickBot="1" x14ac:dyDescent="0.3">
      <c r="B79" s="581"/>
      <c r="C79" s="582"/>
      <c r="D79" s="582"/>
      <c r="E79" s="582"/>
      <c r="F79" s="582"/>
      <c r="G79" s="110"/>
      <c r="H79" s="585"/>
      <c r="I79" s="118"/>
    </row>
    <row r="80" spans="2:13" customFormat="1" ht="20.100000000000001" customHeight="1" thickBot="1" x14ac:dyDescent="0.3">
      <c r="B80" s="586"/>
      <c r="C80" s="587"/>
      <c r="D80" s="587"/>
      <c r="E80" s="587"/>
      <c r="F80" s="124"/>
      <c r="G80" s="239">
        <f>(G61+G74+G78)/12</f>
        <v>0</v>
      </c>
      <c r="H80" s="9" t="s">
        <v>24</v>
      </c>
      <c r="I80" s="239">
        <f>(I61+I74+I78)/12</f>
        <v>0</v>
      </c>
    </row>
    <row r="81" spans="2:9" customFormat="1" ht="9.9499999999999993" customHeight="1" thickBot="1" x14ac:dyDescent="0.3">
      <c r="B81" s="586"/>
      <c r="C81" s="587"/>
      <c r="D81" s="587"/>
      <c r="E81" s="587"/>
      <c r="F81" s="124"/>
      <c r="G81" s="112"/>
      <c r="H81" s="9"/>
      <c r="I81" s="120"/>
    </row>
    <row r="82" spans="2:9" customFormat="1" ht="20.100000000000001" customHeight="1" thickBot="1" x14ac:dyDescent="0.3">
      <c r="B82" s="586"/>
      <c r="C82" s="587"/>
      <c r="D82" s="587"/>
      <c r="E82" s="587"/>
      <c r="F82" s="124"/>
      <c r="G82" s="239">
        <f>G61+G74+G78</f>
        <v>0</v>
      </c>
      <c r="H82" s="9" t="s">
        <v>302</v>
      </c>
      <c r="I82" s="239">
        <f>I61+I74+I78</f>
        <v>0</v>
      </c>
    </row>
    <row r="83" spans="2:9" customFormat="1" ht="9.9499999999999993" customHeight="1" thickBot="1" x14ac:dyDescent="0.3">
      <c r="B83" s="586"/>
      <c r="C83" s="587"/>
      <c r="D83" s="587"/>
      <c r="E83" s="587"/>
      <c r="F83" s="124"/>
      <c r="G83" s="112"/>
      <c r="H83" s="584"/>
      <c r="I83" s="120"/>
    </row>
    <row r="84" spans="2:9" customFormat="1" ht="20.100000000000001" customHeight="1" thickBot="1" x14ac:dyDescent="0.3">
      <c r="B84" s="30"/>
      <c r="F84" s="1"/>
      <c r="G84" s="882" t="s">
        <v>44</v>
      </c>
      <c r="H84" s="883"/>
      <c r="I84" s="239">
        <f>(G61+G74+G78+I61+I74+I78)/24</f>
        <v>0</v>
      </c>
    </row>
    <row r="85" spans="2:9" customFormat="1" ht="9.9499999999999993" customHeight="1" thickBot="1" x14ac:dyDescent="0.3">
      <c r="B85" s="30"/>
      <c r="F85" s="1"/>
      <c r="G85" s="583"/>
      <c r="H85" s="583"/>
      <c r="I85" s="113"/>
    </row>
    <row r="86" spans="2:9" customFormat="1" ht="15" customHeight="1" thickBot="1" x14ac:dyDescent="0.3">
      <c r="B86" s="887" t="s">
        <v>225</v>
      </c>
      <c r="C86" s="888"/>
      <c r="D86" s="888"/>
      <c r="E86" s="888"/>
      <c r="F86" s="888"/>
      <c r="G86" s="888"/>
      <c r="H86" s="888"/>
      <c r="I86" s="889"/>
    </row>
    <row r="87" spans="2:9" customFormat="1" ht="15" customHeight="1" x14ac:dyDescent="0.25">
      <c r="B87" s="903"/>
      <c r="C87" s="904"/>
      <c r="D87" s="904"/>
      <c r="E87" s="904"/>
      <c r="F87" s="904"/>
      <c r="G87" s="904"/>
      <c r="H87" s="904"/>
      <c r="I87" s="905"/>
    </row>
    <row r="88" spans="2:9" customFormat="1" ht="15" customHeight="1" x14ac:dyDescent="0.25">
      <c r="B88" s="906"/>
      <c r="C88" s="907"/>
      <c r="D88" s="907"/>
      <c r="E88" s="907"/>
      <c r="F88" s="907"/>
      <c r="G88" s="907"/>
      <c r="H88" s="907"/>
      <c r="I88" s="908"/>
    </row>
    <row r="89" spans="2:9" customFormat="1" ht="15" customHeight="1" x14ac:dyDescent="0.25">
      <c r="B89" s="906"/>
      <c r="C89" s="907"/>
      <c r="D89" s="907"/>
      <c r="E89" s="907"/>
      <c r="F89" s="907"/>
      <c r="G89" s="907"/>
      <c r="H89" s="907"/>
      <c r="I89" s="908"/>
    </row>
    <row r="90" spans="2:9" customFormat="1" ht="20.100000000000001" customHeight="1" x14ac:dyDescent="0.25">
      <c r="B90" s="906"/>
      <c r="C90" s="907"/>
      <c r="D90" s="907"/>
      <c r="E90" s="907"/>
      <c r="F90" s="907"/>
      <c r="G90" s="907"/>
      <c r="H90" s="907"/>
      <c r="I90" s="908"/>
    </row>
    <row r="91" spans="2:9" customFormat="1" ht="20.100000000000001" customHeight="1" thickBot="1" x14ac:dyDescent="0.3">
      <c r="B91" s="909"/>
      <c r="C91" s="910"/>
      <c r="D91" s="910"/>
      <c r="E91" s="910"/>
      <c r="F91" s="910"/>
      <c r="G91" s="910"/>
      <c r="H91" s="910"/>
      <c r="I91" s="911"/>
    </row>
    <row r="92" spans="2:9" customFormat="1" ht="20.100000000000001" customHeight="1" x14ac:dyDescent="0.25"/>
    <row r="93" spans="2:9" customFormat="1" ht="20.100000000000001" customHeight="1" x14ac:dyDescent="0.25"/>
    <row r="94" spans="2:9" customFormat="1" ht="20.100000000000001" customHeight="1" x14ac:dyDescent="0.25"/>
    <row r="95" spans="2:9" customFormat="1" ht="20.100000000000001" customHeight="1" x14ac:dyDescent="0.25"/>
    <row r="96" spans="2:9" customFormat="1" ht="20.100000000000001" customHeight="1" x14ac:dyDescent="0.25"/>
    <row r="97" customFormat="1" ht="20.100000000000001" customHeight="1" x14ac:dyDescent="0.25"/>
    <row r="98" customFormat="1" ht="20.100000000000001" customHeight="1" x14ac:dyDescent="0.25"/>
    <row r="99" customFormat="1" ht="20.100000000000001" customHeight="1" x14ac:dyDescent="0.25"/>
    <row r="100" customFormat="1" ht="20.100000000000001" customHeight="1" x14ac:dyDescent="0.25"/>
    <row r="101" customFormat="1" ht="20.100000000000001" customHeight="1" x14ac:dyDescent="0.25"/>
    <row r="102" customFormat="1" ht="20.100000000000001" customHeight="1" x14ac:dyDescent="0.25"/>
    <row r="103" customFormat="1" ht="20.100000000000001" customHeight="1" x14ac:dyDescent="0.25"/>
    <row r="104" customFormat="1" ht="20.100000000000001" customHeight="1" x14ac:dyDescent="0.25"/>
    <row r="105" customFormat="1" ht="20.100000000000001" customHeight="1" x14ac:dyDescent="0.25"/>
    <row r="106" customFormat="1" ht="20.100000000000001" customHeight="1" x14ac:dyDescent="0.25"/>
    <row r="107" customFormat="1" ht="20.100000000000001" customHeight="1" x14ac:dyDescent="0.25"/>
    <row r="108" customFormat="1" ht="20.100000000000001" customHeight="1" x14ac:dyDescent="0.25"/>
    <row r="109" customFormat="1" ht="20.100000000000001" customHeight="1" x14ac:dyDescent="0.25"/>
    <row r="110" customFormat="1" ht="20.100000000000001" customHeight="1" x14ac:dyDescent="0.25"/>
    <row r="111" customFormat="1" ht="20.100000000000001" customHeight="1" x14ac:dyDescent="0.25"/>
    <row r="112"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row r="121" customFormat="1" ht="20.100000000000001" customHeight="1" x14ac:dyDescent="0.25"/>
    <row r="122" customFormat="1" ht="20.100000000000001" customHeight="1" x14ac:dyDescent="0.25"/>
    <row r="123" customFormat="1" ht="20.100000000000001" customHeight="1" x14ac:dyDescent="0.25"/>
    <row r="124" customFormat="1" ht="20.100000000000001" customHeight="1" x14ac:dyDescent="0.25"/>
    <row r="125" customFormat="1" ht="20.100000000000001" customHeight="1" x14ac:dyDescent="0.25"/>
    <row r="126" customFormat="1" ht="20.100000000000001" customHeight="1" x14ac:dyDescent="0.25"/>
    <row r="127" customFormat="1" ht="20.100000000000001" customHeight="1" x14ac:dyDescent="0.25"/>
    <row r="128" customFormat="1" ht="20.100000000000001" customHeight="1" x14ac:dyDescent="0.25"/>
    <row r="129" customFormat="1" ht="20.100000000000001" customHeight="1" x14ac:dyDescent="0.25"/>
    <row r="130" customFormat="1" ht="20.100000000000001" customHeight="1" x14ac:dyDescent="0.25"/>
    <row r="131" customFormat="1" ht="20.100000000000001" customHeight="1" x14ac:dyDescent="0.25"/>
    <row r="132" customFormat="1" ht="20.100000000000001" customHeight="1" x14ac:dyDescent="0.25"/>
    <row r="133" customFormat="1" ht="20.100000000000001" customHeight="1" x14ac:dyDescent="0.25"/>
    <row r="134" customFormat="1" ht="20.100000000000001" customHeight="1" x14ac:dyDescent="0.25"/>
    <row r="135" customFormat="1" ht="20.100000000000001" customHeight="1" x14ac:dyDescent="0.25"/>
    <row r="136" customFormat="1" ht="20.100000000000001" customHeight="1" x14ac:dyDescent="0.25"/>
    <row r="137" customFormat="1" ht="20.100000000000001" customHeight="1" x14ac:dyDescent="0.25"/>
    <row r="138" customFormat="1" ht="20.100000000000001" customHeight="1" x14ac:dyDescent="0.25"/>
    <row r="139" customFormat="1" ht="20.100000000000001" customHeight="1" x14ac:dyDescent="0.25"/>
    <row r="140" customFormat="1" ht="20.100000000000001" customHeight="1" x14ac:dyDescent="0.25"/>
    <row r="141" customFormat="1" ht="20.100000000000001" customHeight="1" x14ac:dyDescent="0.25"/>
    <row r="142" customFormat="1" ht="20.100000000000001" customHeight="1" x14ac:dyDescent="0.25"/>
    <row r="143" customFormat="1" ht="20.100000000000001" customHeight="1" x14ac:dyDescent="0.25"/>
    <row r="144" customFormat="1" ht="20.100000000000001" customHeight="1" x14ac:dyDescent="0.25"/>
    <row r="145" customFormat="1" ht="20.100000000000001" customHeight="1" x14ac:dyDescent="0.25"/>
    <row r="146" customFormat="1" ht="20.100000000000001" customHeight="1" x14ac:dyDescent="0.25"/>
    <row r="147" customFormat="1" ht="20.100000000000001" customHeight="1" x14ac:dyDescent="0.25"/>
    <row r="148" customFormat="1" ht="20.100000000000001" customHeight="1" x14ac:dyDescent="0.25"/>
    <row r="149" customFormat="1" ht="20.100000000000001" customHeight="1" x14ac:dyDescent="0.25"/>
    <row r="150" customFormat="1" ht="20.100000000000001" customHeight="1" x14ac:dyDescent="0.25"/>
    <row r="151" customFormat="1" ht="20.100000000000001" customHeight="1" x14ac:dyDescent="0.25"/>
    <row r="152" customFormat="1" ht="20.100000000000001" customHeight="1" x14ac:dyDescent="0.25"/>
    <row r="153" customFormat="1" ht="20.100000000000001" customHeight="1" x14ac:dyDescent="0.25"/>
    <row r="154" customFormat="1" ht="20.100000000000001" customHeight="1" x14ac:dyDescent="0.25"/>
    <row r="155" customFormat="1" ht="20.100000000000001" customHeight="1" x14ac:dyDescent="0.25"/>
    <row r="156" customFormat="1" ht="20.100000000000001" customHeight="1" x14ac:dyDescent="0.25"/>
    <row r="157" customFormat="1" ht="20.100000000000001" customHeight="1" x14ac:dyDescent="0.25"/>
    <row r="158" customFormat="1" ht="20.100000000000001" customHeight="1" x14ac:dyDescent="0.25"/>
    <row r="159" customFormat="1" ht="20.100000000000001" customHeight="1" x14ac:dyDescent="0.25"/>
    <row r="160" customFormat="1" ht="20.100000000000001" customHeight="1" x14ac:dyDescent="0.25"/>
    <row r="161" customFormat="1" ht="20.100000000000001" customHeight="1" x14ac:dyDescent="0.25"/>
    <row r="162" customFormat="1" ht="20.100000000000001" customHeight="1" x14ac:dyDescent="0.25"/>
    <row r="163" customFormat="1" ht="20.100000000000001" customHeight="1" x14ac:dyDescent="0.25"/>
    <row r="164" customFormat="1" ht="20.100000000000001" customHeight="1" x14ac:dyDescent="0.25"/>
    <row r="165" customFormat="1" ht="20.100000000000001" customHeight="1" x14ac:dyDescent="0.25"/>
    <row r="166" customFormat="1" ht="20.100000000000001" customHeight="1" x14ac:dyDescent="0.25"/>
    <row r="167" customFormat="1" ht="20.100000000000001" customHeight="1" x14ac:dyDescent="0.25"/>
    <row r="168" customFormat="1" ht="20.100000000000001" customHeight="1" x14ac:dyDescent="0.25"/>
    <row r="169" customFormat="1" ht="20.100000000000001" customHeight="1" x14ac:dyDescent="0.25"/>
    <row r="170" customFormat="1" ht="20.100000000000001" customHeight="1" x14ac:dyDescent="0.25"/>
    <row r="171" customFormat="1" ht="20.100000000000001" customHeight="1" x14ac:dyDescent="0.25"/>
    <row r="172" customFormat="1" ht="20.100000000000001" customHeight="1" x14ac:dyDescent="0.25"/>
    <row r="173" customFormat="1" ht="20.100000000000001" customHeight="1" x14ac:dyDescent="0.25"/>
    <row r="174" customFormat="1" ht="20.100000000000001" customHeight="1" x14ac:dyDescent="0.25"/>
    <row r="175" customFormat="1" ht="20.100000000000001" customHeight="1" x14ac:dyDescent="0.25"/>
    <row r="176" customFormat="1" ht="20.100000000000001" customHeight="1" x14ac:dyDescent="0.25"/>
    <row r="177" customFormat="1" ht="20.100000000000001" customHeight="1" x14ac:dyDescent="0.25"/>
    <row r="178" customFormat="1" ht="20.100000000000001" customHeight="1" x14ac:dyDescent="0.25"/>
    <row r="179" customFormat="1" ht="20.100000000000001" customHeight="1" x14ac:dyDescent="0.25"/>
    <row r="180" customFormat="1" ht="20.100000000000001" customHeight="1" x14ac:dyDescent="0.25"/>
    <row r="181" customFormat="1" ht="20.100000000000001" customHeight="1" x14ac:dyDescent="0.25"/>
    <row r="182" customFormat="1" ht="20.100000000000001" customHeight="1" x14ac:dyDescent="0.25"/>
    <row r="183" customFormat="1" ht="20.100000000000001" customHeight="1" x14ac:dyDescent="0.25"/>
    <row r="184" customFormat="1" ht="20.100000000000001" customHeight="1" x14ac:dyDescent="0.25"/>
    <row r="185" customFormat="1" ht="20.100000000000001" customHeight="1" x14ac:dyDescent="0.25"/>
    <row r="186" customFormat="1" ht="20.100000000000001" customHeight="1" x14ac:dyDescent="0.25"/>
    <row r="187" customFormat="1" ht="20.100000000000001" customHeight="1" x14ac:dyDescent="0.25"/>
    <row r="188" customFormat="1" ht="20.100000000000001" customHeight="1" x14ac:dyDescent="0.25"/>
    <row r="189" customFormat="1" ht="20.100000000000001" customHeight="1" x14ac:dyDescent="0.25"/>
    <row r="190" customFormat="1" ht="20.100000000000001" customHeight="1" x14ac:dyDescent="0.25"/>
    <row r="191" customFormat="1" ht="20.100000000000001" customHeight="1" x14ac:dyDescent="0.25"/>
    <row r="192" customFormat="1" ht="20.100000000000001" customHeight="1" x14ac:dyDescent="0.25"/>
    <row r="193" customFormat="1" ht="20.100000000000001" customHeight="1" x14ac:dyDescent="0.25"/>
    <row r="194" customFormat="1" ht="20.100000000000001" customHeight="1" x14ac:dyDescent="0.25"/>
    <row r="195" customFormat="1" ht="20.100000000000001" customHeight="1" x14ac:dyDescent="0.25"/>
    <row r="196" customFormat="1" ht="20.100000000000001" customHeight="1" x14ac:dyDescent="0.25"/>
    <row r="197" customFormat="1" ht="20.100000000000001" customHeight="1" x14ac:dyDescent="0.25"/>
    <row r="198" customFormat="1" ht="20.100000000000001" customHeight="1" x14ac:dyDescent="0.25"/>
    <row r="199" customFormat="1" ht="20.100000000000001" customHeight="1" x14ac:dyDescent="0.25"/>
    <row r="200" customFormat="1" ht="20.100000000000001" customHeight="1" x14ac:dyDescent="0.25"/>
    <row r="201" customFormat="1" ht="20.100000000000001" customHeight="1" x14ac:dyDescent="0.25"/>
    <row r="202" customFormat="1" ht="20.100000000000001" customHeight="1" x14ac:dyDescent="0.25"/>
    <row r="203" customFormat="1" ht="20.100000000000001" customHeight="1" x14ac:dyDescent="0.25"/>
    <row r="204" customFormat="1" ht="20.100000000000001" customHeight="1" x14ac:dyDescent="0.25"/>
    <row r="205" customFormat="1" ht="20.100000000000001" customHeight="1" x14ac:dyDescent="0.25"/>
    <row r="206" customFormat="1" ht="20.100000000000001" customHeight="1" x14ac:dyDescent="0.25"/>
    <row r="207" customFormat="1" ht="20.100000000000001" customHeight="1" x14ac:dyDescent="0.25"/>
    <row r="208" customFormat="1" ht="20.100000000000001" customHeight="1" x14ac:dyDescent="0.25"/>
    <row r="209" customFormat="1" ht="20.100000000000001" customHeight="1" x14ac:dyDescent="0.25"/>
    <row r="210" customFormat="1" ht="20.100000000000001" customHeight="1" x14ac:dyDescent="0.25"/>
    <row r="211" customFormat="1" ht="20.100000000000001" customHeight="1" x14ac:dyDescent="0.25"/>
    <row r="212" customFormat="1" ht="20.100000000000001" customHeight="1" x14ac:dyDescent="0.25"/>
    <row r="213" customFormat="1" ht="20.100000000000001" customHeight="1" x14ac:dyDescent="0.25"/>
    <row r="214" customFormat="1" ht="20.100000000000001" customHeight="1" x14ac:dyDescent="0.25"/>
    <row r="215" customFormat="1" ht="20.100000000000001" customHeight="1" x14ac:dyDescent="0.25"/>
    <row r="216" customFormat="1" ht="20.100000000000001" customHeight="1" x14ac:dyDescent="0.25"/>
    <row r="217" customFormat="1" ht="20.100000000000001" customHeight="1" x14ac:dyDescent="0.25"/>
    <row r="218" customFormat="1" ht="17.100000000000001" customHeight="1" x14ac:dyDescent="0.25"/>
    <row r="219" customFormat="1" ht="17.100000000000001" customHeight="1" x14ac:dyDescent="0.25"/>
    <row r="220" customFormat="1" ht="13.5" customHeight="1" x14ac:dyDescent="0.25"/>
    <row r="221" customFormat="1" ht="13.5" customHeight="1" x14ac:dyDescent="0.25"/>
    <row r="222" customFormat="1" ht="13.5" customHeight="1" x14ac:dyDescent="0.25"/>
    <row r="223" customFormat="1" ht="13.5" customHeight="1" x14ac:dyDescent="0.25"/>
    <row r="224" customFormat="1" ht="13.5" customHeight="1" x14ac:dyDescent="0.25"/>
    <row r="225" customFormat="1" ht="13.5" customHeight="1" x14ac:dyDescent="0.25"/>
    <row r="226" customFormat="1" ht="13.5" customHeight="1" x14ac:dyDescent="0.25"/>
    <row r="227" customFormat="1" ht="13.5" customHeight="1" x14ac:dyDescent="0.25"/>
    <row r="228" customFormat="1" ht="13.5" customHeight="1" x14ac:dyDescent="0.25"/>
    <row r="229" customFormat="1" ht="13.5" customHeight="1" x14ac:dyDescent="0.25"/>
    <row r="230" customFormat="1" ht="13.5" customHeight="1" x14ac:dyDescent="0.25"/>
    <row r="231" customFormat="1" ht="13.5" customHeight="1" x14ac:dyDescent="0.25"/>
    <row r="232" customFormat="1" ht="13.5" customHeight="1" x14ac:dyDescent="0.25"/>
    <row r="233" customFormat="1" ht="13.5" customHeight="1" x14ac:dyDescent="0.25"/>
    <row r="234" customFormat="1" ht="13.5" customHeight="1" x14ac:dyDescent="0.25"/>
    <row r="235" customFormat="1" ht="13.5" customHeight="1" x14ac:dyDescent="0.25"/>
    <row r="236" customFormat="1" ht="13.5" customHeight="1" x14ac:dyDescent="0.25"/>
    <row r="237" customFormat="1" ht="13.5" customHeight="1" x14ac:dyDescent="0.25"/>
    <row r="238" customFormat="1" ht="13.5" customHeight="1" x14ac:dyDescent="0.25"/>
    <row r="239" customFormat="1" ht="13.5" customHeight="1" x14ac:dyDescent="0.25"/>
    <row r="240" customFormat="1" ht="13.5" customHeight="1" x14ac:dyDescent="0.25"/>
    <row r="241" customFormat="1" ht="13.5" customHeight="1" x14ac:dyDescent="0.25"/>
    <row r="242" customFormat="1" ht="13.5" customHeight="1" x14ac:dyDescent="0.25"/>
    <row r="243" customFormat="1" ht="13.5" customHeight="1" x14ac:dyDescent="0.25"/>
    <row r="244" customFormat="1" ht="13.5" customHeight="1" x14ac:dyDescent="0.25"/>
    <row r="245" customFormat="1" ht="13.5" customHeight="1" x14ac:dyDescent="0.25"/>
    <row r="246" customFormat="1" ht="13.5" customHeight="1" x14ac:dyDescent="0.25"/>
    <row r="247" customFormat="1" ht="13.5" customHeight="1" x14ac:dyDescent="0.25"/>
    <row r="248" customFormat="1" ht="13.5" customHeight="1" x14ac:dyDescent="0.25"/>
    <row r="249" customFormat="1" ht="13.5" customHeight="1" x14ac:dyDescent="0.25"/>
    <row r="250" customFormat="1" ht="13.5" customHeight="1" x14ac:dyDescent="0.25"/>
    <row r="251" customFormat="1" ht="13.5" customHeight="1" x14ac:dyDescent="0.25"/>
    <row r="252" customFormat="1" ht="13.5" customHeight="1" x14ac:dyDescent="0.25"/>
    <row r="253" customFormat="1" ht="13.5" customHeight="1" x14ac:dyDescent="0.25"/>
    <row r="254" customFormat="1" ht="13.5" customHeight="1" x14ac:dyDescent="0.25"/>
    <row r="255" customFormat="1" ht="13.5" customHeight="1" x14ac:dyDescent="0.25"/>
    <row r="256" customFormat="1" ht="13.5" customHeight="1" x14ac:dyDescent="0.25"/>
    <row r="257" spans="2:9" customFormat="1" ht="13.5" customHeight="1" x14ac:dyDescent="0.25"/>
    <row r="258" spans="2:9" customFormat="1" ht="13.5" customHeight="1" x14ac:dyDescent="0.25"/>
    <row r="259" spans="2:9" customFormat="1" ht="13.5" customHeight="1" x14ac:dyDescent="0.25"/>
    <row r="260" spans="2:9" customFormat="1" ht="13.5" customHeight="1" x14ac:dyDescent="0.25"/>
    <row r="261" spans="2:9" ht="13.5" customHeight="1" x14ac:dyDescent="0.25">
      <c r="B261"/>
      <c r="C261"/>
      <c r="D261"/>
      <c r="E261"/>
      <c r="F261"/>
      <c r="G261"/>
      <c r="H261"/>
      <c r="I261"/>
    </row>
    <row r="262" spans="2:9" ht="13.5" customHeight="1" x14ac:dyDescent="0.25">
      <c r="B262"/>
      <c r="C262"/>
      <c r="D262"/>
      <c r="E262"/>
      <c r="F262"/>
      <c r="G262"/>
      <c r="H262"/>
      <c r="I262"/>
    </row>
    <row r="263" spans="2:9" ht="13.5" customHeight="1" x14ac:dyDescent="0.25">
      <c r="B263"/>
      <c r="C263"/>
      <c r="D263"/>
      <c r="E263"/>
      <c r="F263"/>
      <c r="G263"/>
      <c r="H263"/>
      <c r="I263"/>
    </row>
    <row r="264" spans="2:9" ht="13.5" customHeight="1" x14ac:dyDescent="0.25">
      <c r="B264"/>
      <c r="C264"/>
      <c r="D264"/>
      <c r="E264"/>
      <c r="F264"/>
      <c r="G264"/>
      <c r="H264"/>
      <c r="I264"/>
    </row>
  </sheetData>
  <sheetProtection algorithmName="SHA-512" hashValue="7lScgsrP33rURhDgCwZ37YlZ1a92TBRZQeSMdgomEMQnOjB0meZp7D2GQAwTc2y0MXSVWHaybcstypTLro78RA==" saltValue="SCozALpvomabQBOifbU96w==" spinCount="100000" sheet="1" objects="1" scenarios="1"/>
  <mergeCells count="50">
    <mergeCell ref="B2:I4"/>
    <mergeCell ref="B14:F14"/>
    <mergeCell ref="B18:F18"/>
    <mergeCell ref="B12:F12"/>
    <mergeCell ref="B13:F13"/>
    <mergeCell ref="C6:D6"/>
    <mergeCell ref="E6:H6"/>
    <mergeCell ref="C8:D8"/>
    <mergeCell ref="E8:H8"/>
    <mergeCell ref="B68:F68"/>
    <mergeCell ref="B33:F33"/>
    <mergeCell ref="B22:F22"/>
    <mergeCell ref="B23:F23"/>
    <mergeCell ref="B24:F24"/>
    <mergeCell ref="B26:F26"/>
    <mergeCell ref="B28:F28"/>
    <mergeCell ref="B29:F29"/>
    <mergeCell ref="B27:D27"/>
    <mergeCell ref="B25:H25"/>
    <mergeCell ref="B41:I41"/>
    <mergeCell ref="B42:I46"/>
    <mergeCell ref="B59:F59"/>
    <mergeCell ref="B63:F63"/>
    <mergeCell ref="B65:F65"/>
    <mergeCell ref="B66:F66"/>
    <mergeCell ref="B67:F67"/>
    <mergeCell ref="C53:D53"/>
    <mergeCell ref="E53:H53"/>
    <mergeCell ref="E55:F55"/>
    <mergeCell ref="B57:F57"/>
    <mergeCell ref="B58:F58"/>
    <mergeCell ref="B31:C31"/>
    <mergeCell ref="E10:F10"/>
    <mergeCell ref="B47:I49"/>
    <mergeCell ref="C51:D51"/>
    <mergeCell ref="E51:H51"/>
    <mergeCell ref="G39:H39"/>
    <mergeCell ref="B20:F20"/>
    <mergeCell ref="B21:F21"/>
    <mergeCell ref="B86:I86"/>
    <mergeCell ref="B87:I91"/>
    <mergeCell ref="B69:F69"/>
    <mergeCell ref="B70:H70"/>
    <mergeCell ref="B71:F71"/>
    <mergeCell ref="B72:D72"/>
    <mergeCell ref="B73:F73"/>
    <mergeCell ref="B74:F74"/>
    <mergeCell ref="B76:C76"/>
    <mergeCell ref="B78:F78"/>
    <mergeCell ref="G84:H84"/>
  </mergeCells>
  <pageMargins left="0.25" right="0.25" top="0.75" bottom="0.25" header="0.3" footer="0.3"/>
  <pageSetup scale="98" fitToHeight="0" orientation="portrait" r:id="rId1"/>
  <rowBreaks count="1" manualBreakCount="1">
    <brk id="46"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X96"/>
  <sheetViews>
    <sheetView showGridLines="0" showRowColHeaders="0" workbookViewId="0">
      <selection activeCell="G7" sqref="G7:J7"/>
    </sheetView>
  </sheetViews>
  <sheetFormatPr defaultRowHeight="15" x14ac:dyDescent="0.25"/>
  <cols>
    <col min="1" max="1" width="6.5703125" style="1" customWidth="1"/>
    <col min="2" max="5" width="9.140625" style="1"/>
    <col min="6" max="6" width="1.85546875" style="1" customWidth="1"/>
    <col min="7" max="8" width="9.140625" style="1"/>
    <col min="9" max="9" width="3.85546875" style="1" customWidth="1"/>
    <col min="10" max="11" width="9.140625" style="1"/>
    <col min="12" max="12" width="2.28515625" style="1" customWidth="1"/>
    <col min="13" max="16384" width="9.140625" style="1"/>
  </cols>
  <sheetData>
    <row r="1" spans="2:24" ht="15.75" thickBot="1" x14ac:dyDescent="0.3">
      <c r="K1" s="267">
        <v>2021</v>
      </c>
    </row>
    <row r="2" spans="2:24" x14ac:dyDescent="0.25">
      <c r="B2" s="700" t="s">
        <v>317</v>
      </c>
      <c r="C2" s="861"/>
      <c r="D2" s="861"/>
      <c r="E2" s="861"/>
      <c r="F2" s="861"/>
      <c r="G2" s="861"/>
      <c r="H2" s="861"/>
      <c r="I2" s="861"/>
      <c r="J2" s="861"/>
      <c r="K2" s="862"/>
    </row>
    <row r="3" spans="2:24" x14ac:dyDescent="0.25">
      <c r="B3" s="863"/>
      <c r="C3" s="864"/>
      <c r="D3" s="864"/>
      <c r="E3" s="864"/>
      <c r="F3" s="864"/>
      <c r="G3" s="864"/>
      <c r="H3" s="864"/>
      <c r="I3" s="864"/>
      <c r="J3" s="864"/>
      <c r="K3" s="865"/>
    </row>
    <row r="4" spans="2:24" x14ac:dyDescent="0.25">
      <c r="B4" s="863"/>
      <c r="C4" s="864"/>
      <c r="D4" s="864"/>
      <c r="E4" s="864"/>
      <c r="F4" s="864"/>
      <c r="G4" s="864"/>
      <c r="H4" s="864"/>
      <c r="I4" s="864"/>
      <c r="J4" s="864"/>
      <c r="K4" s="865"/>
    </row>
    <row r="5" spans="2:24" ht="15.75" thickBot="1" x14ac:dyDescent="0.3">
      <c r="B5" s="866"/>
      <c r="C5" s="867"/>
      <c r="D5" s="867"/>
      <c r="E5" s="867"/>
      <c r="F5" s="867"/>
      <c r="G5" s="867"/>
      <c r="H5" s="867"/>
      <c r="I5" s="867"/>
      <c r="J5" s="867"/>
      <c r="K5" s="868"/>
    </row>
    <row r="6" spans="2:24" x14ac:dyDescent="0.25">
      <c r="B6" s="3"/>
      <c r="K6" s="2"/>
    </row>
    <row r="7" spans="2:24" x14ac:dyDescent="0.25">
      <c r="B7" s="3"/>
      <c r="D7" s="712" t="s">
        <v>0</v>
      </c>
      <c r="E7" s="712"/>
      <c r="F7" s="74"/>
      <c r="G7" s="983" t="s">
        <v>2</v>
      </c>
      <c r="H7" s="984"/>
      <c r="I7" s="984"/>
      <c r="J7" s="985"/>
      <c r="K7" s="2"/>
    </row>
    <row r="8" spans="2:24" x14ac:dyDescent="0.25">
      <c r="B8" s="3"/>
      <c r="K8" s="2"/>
    </row>
    <row r="9" spans="2:24" ht="15" customHeight="1" x14ac:dyDescent="0.25">
      <c r="B9" s="3"/>
      <c r="C9" s="22"/>
      <c r="D9" s="712" t="s">
        <v>65</v>
      </c>
      <c r="E9" s="712"/>
      <c r="F9" s="74"/>
      <c r="G9" s="1038" t="s">
        <v>2</v>
      </c>
      <c r="H9" s="1039"/>
      <c r="I9" s="1039"/>
      <c r="J9" s="1040"/>
      <c r="K9" s="35"/>
      <c r="M9"/>
      <c r="N9"/>
      <c r="O9"/>
      <c r="P9"/>
      <c r="Q9"/>
      <c r="R9"/>
      <c r="S9"/>
      <c r="T9"/>
      <c r="U9"/>
      <c r="V9"/>
      <c r="W9"/>
      <c r="X9"/>
    </row>
    <row r="10" spans="2:24" ht="15.75" thickBot="1" x14ac:dyDescent="0.3">
      <c r="B10" s="3"/>
      <c r="K10" s="2"/>
      <c r="M10"/>
      <c r="N10"/>
      <c r="O10"/>
      <c r="P10"/>
      <c r="Q10"/>
      <c r="R10"/>
      <c r="S10"/>
      <c r="T10"/>
      <c r="U10"/>
      <c r="V10"/>
      <c r="W10"/>
      <c r="X10"/>
    </row>
    <row r="11" spans="2:24" ht="15.75" thickBot="1" x14ac:dyDescent="0.3">
      <c r="B11" s="887" t="s">
        <v>307</v>
      </c>
      <c r="C11" s="888"/>
      <c r="D11" s="888"/>
      <c r="E11" s="888"/>
      <c r="F11" s="888"/>
      <c r="G11" s="888"/>
      <c r="H11" s="888"/>
      <c r="I11" s="888"/>
      <c r="J11" s="888"/>
      <c r="K11" s="889"/>
      <c r="M11"/>
      <c r="N11"/>
      <c r="O11"/>
      <c r="P11"/>
      <c r="Q11"/>
      <c r="R11"/>
      <c r="S11"/>
      <c r="T11"/>
      <c r="U11"/>
      <c r="V11"/>
      <c r="W11"/>
      <c r="X11"/>
    </row>
    <row r="12" spans="2:24" x14ac:dyDescent="0.25">
      <c r="B12" s="3"/>
      <c r="G12" s="541" t="s">
        <v>2</v>
      </c>
      <c r="H12" s="1066" t="s">
        <v>467</v>
      </c>
      <c r="I12" s="1066"/>
      <c r="J12" s="1067"/>
      <c r="K12" s="77" t="s">
        <v>2</v>
      </c>
      <c r="M12"/>
      <c r="N12"/>
      <c r="O12"/>
      <c r="P12"/>
      <c r="Q12"/>
      <c r="R12"/>
      <c r="S12"/>
      <c r="T12"/>
      <c r="U12"/>
      <c r="V12"/>
      <c r="W12"/>
      <c r="X12"/>
    </row>
    <row r="13" spans="2:24" x14ac:dyDescent="0.25">
      <c r="B13" s="977" t="s">
        <v>308</v>
      </c>
      <c r="C13" s="916"/>
      <c r="D13" s="916"/>
      <c r="E13" s="916"/>
      <c r="F13" s="916"/>
      <c r="K13" s="2"/>
      <c r="M13"/>
      <c r="N13"/>
      <c r="O13"/>
      <c r="P13"/>
      <c r="Q13"/>
      <c r="R13"/>
      <c r="S13"/>
      <c r="T13"/>
      <c r="U13"/>
      <c r="V13"/>
      <c r="W13"/>
      <c r="X13"/>
    </row>
    <row r="14" spans="2:24" x14ac:dyDescent="0.25">
      <c r="B14" s="162"/>
      <c r="C14" s="1050" t="s">
        <v>309</v>
      </c>
      <c r="D14" s="1050"/>
      <c r="E14" s="1050"/>
      <c r="F14" s="1051"/>
      <c r="G14" s="1009">
        <v>0</v>
      </c>
      <c r="H14" s="1010"/>
      <c r="I14" s="188" t="s">
        <v>222</v>
      </c>
      <c r="J14" s="1009">
        <v>0</v>
      </c>
      <c r="K14" s="1061"/>
      <c r="M14"/>
      <c r="N14"/>
      <c r="O14"/>
      <c r="P14"/>
      <c r="Q14"/>
      <c r="R14"/>
      <c r="S14"/>
      <c r="T14"/>
      <c r="U14"/>
      <c r="V14"/>
      <c r="W14"/>
      <c r="X14"/>
    </row>
    <row r="15" spans="2:24" x14ac:dyDescent="0.25">
      <c r="B15" s="977" t="s">
        <v>330</v>
      </c>
      <c r="C15" s="916"/>
      <c r="D15" s="916"/>
      <c r="E15" s="916"/>
      <c r="F15" s="916"/>
      <c r="I15" s="159"/>
      <c r="K15" s="2"/>
      <c r="M15"/>
      <c r="N15"/>
      <c r="O15"/>
      <c r="P15"/>
      <c r="Q15"/>
      <c r="R15"/>
      <c r="S15"/>
      <c r="T15"/>
      <c r="U15"/>
      <c r="V15"/>
      <c r="W15"/>
      <c r="X15"/>
    </row>
    <row r="16" spans="2:24" x14ac:dyDescent="0.25">
      <c r="B16" s="162"/>
      <c r="C16" s="1050" t="s">
        <v>310</v>
      </c>
      <c r="D16" s="1050"/>
      <c r="E16" s="1050"/>
      <c r="F16" s="1051"/>
      <c r="G16" s="1009">
        <v>0</v>
      </c>
      <c r="H16" s="1010"/>
      <c r="I16" s="188" t="s">
        <v>222</v>
      </c>
      <c r="J16" s="1009">
        <v>0</v>
      </c>
      <c r="K16" s="1061"/>
      <c r="M16"/>
      <c r="N16"/>
      <c r="O16"/>
      <c r="P16"/>
      <c r="Q16"/>
      <c r="R16"/>
      <c r="S16"/>
      <c r="T16"/>
      <c r="U16"/>
      <c r="V16"/>
      <c r="W16"/>
      <c r="X16"/>
    </row>
    <row r="17" spans="2:24" x14ac:dyDescent="0.25">
      <c r="B17" s="977" t="s">
        <v>319</v>
      </c>
      <c r="C17" s="916"/>
      <c r="D17" s="916"/>
      <c r="E17" s="916"/>
      <c r="F17" s="916"/>
      <c r="I17" s="159"/>
      <c r="K17" s="2"/>
      <c r="M17"/>
      <c r="N17"/>
      <c r="O17"/>
      <c r="P17"/>
      <c r="Q17"/>
      <c r="R17"/>
      <c r="S17"/>
      <c r="T17"/>
      <c r="U17"/>
      <c r="V17"/>
      <c r="W17"/>
      <c r="X17"/>
    </row>
    <row r="18" spans="2:24" x14ac:dyDescent="0.25">
      <c r="B18" s="162"/>
      <c r="C18" s="1050" t="s">
        <v>311</v>
      </c>
      <c r="D18" s="1050"/>
      <c r="E18" s="1050"/>
      <c r="F18" s="1051"/>
      <c r="G18" s="1009">
        <v>0</v>
      </c>
      <c r="H18" s="1010"/>
      <c r="I18" s="188" t="s">
        <v>222</v>
      </c>
      <c r="J18" s="1009">
        <v>0</v>
      </c>
      <c r="K18" s="1061"/>
      <c r="M18"/>
      <c r="N18"/>
      <c r="O18"/>
      <c r="P18"/>
      <c r="Q18"/>
      <c r="R18"/>
      <c r="S18"/>
      <c r="T18"/>
      <c r="U18"/>
      <c r="V18"/>
      <c r="W18"/>
      <c r="X18"/>
    </row>
    <row r="19" spans="2:24" x14ac:dyDescent="0.25">
      <c r="B19" s="977" t="s">
        <v>325</v>
      </c>
      <c r="C19" s="916"/>
      <c r="D19" s="916"/>
      <c r="E19" s="916"/>
      <c r="F19" s="189"/>
      <c r="G19" s="145"/>
      <c r="H19" s="145"/>
      <c r="I19" s="188"/>
      <c r="J19" s="145"/>
      <c r="K19" s="190"/>
    </row>
    <row r="20" spans="2:24" x14ac:dyDescent="0.25">
      <c r="B20" s="162"/>
      <c r="C20" s="1050" t="s">
        <v>331</v>
      </c>
      <c r="D20" s="1050"/>
      <c r="E20" s="1050"/>
      <c r="F20" s="1051"/>
      <c r="G20" s="1009">
        <v>0</v>
      </c>
      <c r="H20" s="1010"/>
      <c r="I20" s="188" t="s">
        <v>222</v>
      </c>
      <c r="J20" s="1009">
        <v>0</v>
      </c>
      <c r="K20" s="1061"/>
    </row>
    <row r="21" spans="2:24" ht="15.75" thickBot="1" x14ac:dyDescent="0.3">
      <c r="B21" s="977" t="s">
        <v>326</v>
      </c>
      <c r="C21" s="916"/>
      <c r="D21" s="916"/>
      <c r="E21" s="916"/>
      <c r="F21" s="38"/>
      <c r="I21" s="159"/>
      <c r="K21" s="2"/>
    </row>
    <row r="22" spans="2:24" ht="15.75" thickBot="1" x14ac:dyDescent="0.3">
      <c r="B22" s="162"/>
      <c r="C22" s="1050" t="s">
        <v>327</v>
      </c>
      <c r="D22" s="1050"/>
      <c r="E22" s="1050"/>
      <c r="F22" s="1050"/>
      <c r="G22" s="1020">
        <f>G14+G16+G18+G20</f>
        <v>0</v>
      </c>
      <c r="H22" s="1021"/>
      <c r="I22" s="188" t="s">
        <v>50</v>
      </c>
      <c r="J22" s="1020">
        <f>J14+J16+J18+J20</f>
        <v>0</v>
      </c>
      <c r="K22" s="1021"/>
    </row>
    <row r="23" spans="2:24" ht="15.75" thickBot="1" x14ac:dyDescent="0.3">
      <c r="B23" s="3"/>
      <c r="K23" s="2"/>
    </row>
    <row r="24" spans="2:24" ht="15.75" thickBot="1" x14ac:dyDescent="0.3">
      <c r="B24" s="887" t="s">
        <v>312</v>
      </c>
      <c r="C24" s="888"/>
      <c r="D24" s="888"/>
      <c r="E24" s="888"/>
      <c r="F24" s="888"/>
      <c r="G24" s="888"/>
      <c r="H24" s="888"/>
      <c r="I24" s="888"/>
      <c r="J24" s="888"/>
      <c r="K24" s="889"/>
    </row>
    <row r="25" spans="2:24" x14ac:dyDescent="0.25">
      <c r="B25" s="3"/>
      <c r="K25" s="2"/>
    </row>
    <row r="26" spans="2:24" x14ac:dyDescent="0.25">
      <c r="B26" s="977" t="s">
        <v>313</v>
      </c>
      <c r="C26" s="916"/>
      <c r="D26" s="916"/>
      <c r="E26" s="916"/>
      <c r="F26" s="916"/>
      <c r="K26" s="2"/>
    </row>
    <row r="27" spans="2:24" x14ac:dyDescent="0.25">
      <c r="B27" s="1052" t="s">
        <v>334</v>
      </c>
      <c r="C27" s="1053"/>
      <c r="D27" s="1053"/>
      <c r="E27" s="1053"/>
      <c r="F27" s="1055"/>
      <c r="G27" s="1009">
        <v>0</v>
      </c>
      <c r="H27" s="1010"/>
      <c r="I27" s="188" t="s">
        <v>222</v>
      </c>
      <c r="J27" s="1009">
        <v>0</v>
      </c>
      <c r="K27" s="1061"/>
    </row>
    <row r="28" spans="2:24" ht="15" customHeight="1" x14ac:dyDescent="0.25">
      <c r="B28" s="977" t="s">
        <v>321</v>
      </c>
      <c r="C28" s="916"/>
      <c r="D28" s="916"/>
      <c r="E28" s="916"/>
      <c r="F28" s="916"/>
      <c r="G28" s="916"/>
      <c r="H28" s="916"/>
      <c r="I28" s="159"/>
      <c r="K28" s="2"/>
    </row>
    <row r="29" spans="2:24" ht="15" customHeight="1" x14ac:dyDescent="0.25">
      <c r="B29" s="1052" t="s">
        <v>333</v>
      </c>
      <c r="C29" s="1053"/>
      <c r="D29" s="1053"/>
      <c r="E29" s="1053"/>
      <c r="F29" s="1055"/>
      <c r="G29" s="1009">
        <v>0</v>
      </c>
      <c r="H29" s="1010"/>
      <c r="I29" s="188" t="s">
        <v>222</v>
      </c>
      <c r="J29" s="1009">
        <v>0</v>
      </c>
      <c r="K29" s="1061"/>
    </row>
    <row r="30" spans="2:24" ht="15" customHeight="1" x14ac:dyDescent="0.25">
      <c r="B30" s="977" t="s">
        <v>314</v>
      </c>
      <c r="C30" s="916"/>
      <c r="D30" s="916"/>
      <c r="E30" s="916"/>
      <c r="F30" s="916"/>
      <c r="I30" s="159"/>
      <c r="K30" s="2"/>
    </row>
    <row r="31" spans="2:24" ht="15" customHeight="1" x14ac:dyDescent="0.25">
      <c r="B31" s="1052" t="s">
        <v>335</v>
      </c>
      <c r="C31" s="1053"/>
      <c r="D31" s="1053"/>
      <c r="E31" s="1053"/>
      <c r="F31" s="1055"/>
      <c r="G31" s="1009">
        <v>0</v>
      </c>
      <c r="H31" s="1010"/>
      <c r="I31" s="188" t="s">
        <v>222</v>
      </c>
      <c r="J31" s="1009">
        <v>0</v>
      </c>
      <c r="K31" s="1061"/>
    </row>
    <row r="32" spans="2:24" ht="15.75" customHeight="1" thickBot="1" x14ac:dyDescent="0.3">
      <c r="B32" s="977" t="s">
        <v>320</v>
      </c>
      <c r="C32" s="916"/>
      <c r="D32" s="916"/>
      <c r="E32" s="916"/>
      <c r="F32" s="916"/>
      <c r="I32" s="159"/>
      <c r="K32" s="2"/>
    </row>
    <row r="33" spans="2:18" ht="15.75" customHeight="1" thickBot="1" x14ac:dyDescent="0.3">
      <c r="B33" s="1052" t="s">
        <v>336</v>
      </c>
      <c r="C33" s="1053"/>
      <c r="D33" s="1053"/>
      <c r="E33" s="1053"/>
      <c r="F33" s="1054"/>
      <c r="G33" s="1020">
        <f>G27+G29+G31</f>
        <v>0</v>
      </c>
      <c r="H33" s="1021"/>
      <c r="I33" s="188" t="s">
        <v>50</v>
      </c>
      <c r="J33" s="1020">
        <f>J27+J29+J31</f>
        <v>0</v>
      </c>
      <c r="K33" s="1021"/>
    </row>
    <row r="34" spans="2:18" x14ac:dyDescent="0.25">
      <c r="B34" s="3"/>
      <c r="K34" s="2"/>
    </row>
    <row r="35" spans="2:18" x14ac:dyDescent="0.25">
      <c r="B35" s="1047" t="s">
        <v>328</v>
      </c>
      <c r="C35" s="1048"/>
      <c r="D35" s="1048"/>
      <c r="E35" s="1048"/>
      <c r="F35" s="1048"/>
      <c r="G35" s="1048"/>
      <c r="H35" s="1048"/>
      <c r="I35" s="1048"/>
      <c r="J35" s="1048"/>
      <c r="K35" s="1049"/>
    </row>
    <row r="36" spans="2:18" x14ac:dyDescent="0.25">
      <c r="B36" s="1047"/>
      <c r="C36" s="1048"/>
      <c r="D36" s="1048"/>
      <c r="E36" s="1048"/>
      <c r="F36" s="1048"/>
      <c r="G36" s="1048"/>
      <c r="H36" s="1048"/>
      <c r="I36" s="1048"/>
      <c r="J36" s="1048"/>
      <c r="K36" s="1049"/>
    </row>
    <row r="37" spans="2:18" x14ac:dyDescent="0.25">
      <c r="B37" s="750" t="s">
        <v>315</v>
      </c>
      <c r="C37" s="751"/>
      <c r="K37" s="2"/>
    </row>
    <row r="38" spans="2:18" ht="15.75" thickBot="1" x14ac:dyDescent="0.3">
      <c r="B38" s="977" t="s">
        <v>353</v>
      </c>
      <c r="C38" s="916"/>
      <c r="D38" s="916"/>
      <c r="E38" s="916"/>
      <c r="F38" s="38"/>
      <c r="K38" s="2"/>
    </row>
    <row r="39" spans="2:18" ht="15.75" customHeight="1" thickBot="1" x14ac:dyDescent="0.3">
      <c r="B39" s="977" t="s">
        <v>322</v>
      </c>
      <c r="C39" s="916"/>
      <c r="D39" s="916"/>
      <c r="E39" s="916"/>
      <c r="F39" s="916"/>
      <c r="G39" s="1064" t="e">
        <f>G22/G33</f>
        <v>#DIV/0!</v>
      </c>
      <c r="H39" s="1065"/>
      <c r="J39" s="1064" t="e">
        <f>J22/J33</f>
        <v>#DIV/0!</v>
      </c>
      <c r="K39" s="1065"/>
    </row>
    <row r="40" spans="2:18" x14ac:dyDescent="0.25">
      <c r="B40" s="3"/>
      <c r="E40" s="121" t="s">
        <v>2</v>
      </c>
      <c r="F40" s="121"/>
      <c r="G40" s="121"/>
      <c r="H40" s="121"/>
      <c r="I40" s="121"/>
      <c r="J40" s="121"/>
      <c r="K40" s="191"/>
      <c r="M40" s="1068"/>
      <c r="N40" s="1068"/>
      <c r="O40" s="1068"/>
      <c r="P40" s="1068"/>
      <c r="Q40" s="1068"/>
      <c r="R40" s="1068"/>
    </row>
    <row r="41" spans="2:18" x14ac:dyDescent="0.25">
      <c r="B41" s="750" t="s">
        <v>316</v>
      </c>
      <c r="C41" s="751"/>
      <c r="K41" s="2"/>
      <c r="M41" s="1068"/>
      <c r="N41" s="1068"/>
      <c r="O41" s="1068"/>
      <c r="P41" s="1068"/>
      <c r="Q41" s="1068"/>
      <c r="R41" s="1068"/>
    </row>
    <row r="42" spans="2:18" ht="15.75" thickBot="1" x14ac:dyDescent="0.3">
      <c r="B42" s="977" t="s">
        <v>323</v>
      </c>
      <c r="C42" s="916"/>
      <c r="D42" s="916"/>
      <c r="E42" s="916"/>
      <c r="F42" s="916"/>
      <c r="K42" s="2"/>
    </row>
    <row r="43" spans="2:18" ht="15.75" thickBot="1" x14ac:dyDescent="0.3">
      <c r="B43" s="977" t="s">
        <v>329</v>
      </c>
      <c r="C43" s="916"/>
      <c r="D43" s="916"/>
      <c r="E43" s="916"/>
      <c r="F43" s="916"/>
      <c r="G43" s="1056" t="e">
        <f>(G14+G16)/G33</f>
        <v>#DIV/0!</v>
      </c>
      <c r="H43" s="1057"/>
      <c r="J43" s="1056" t="e">
        <f>(J14+J16)/J33</f>
        <v>#DIV/0!</v>
      </c>
      <c r="K43" s="1057"/>
    </row>
    <row r="44" spans="2:18" ht="15.75" thickBot="1" x14ac:dyDescent="0.3">
      <c r="B44" s="162"/>
      <c r="C44" s="38"/>
      <c r="D44" s="38"/>
      <c r="E44" s="38"/>
      <c r="F44" s="38"/>
      <c r="G44" s="130"/>
      <c r="H44" s="130"/>
      <c r="J44" s="130"/>
      <c r="K44" s="183"/>
    </row>
    <row r="45" spans="2:18" ht="15.75" thickBot="1" x14ac:dyDescent="0.3">
      <c r="B45" s="1058" t="s">
        <v>318</v>
      </c>
      <c r="C45" s="1059"/>
      <c r="D45" s="1059"/>
      <c r="E45" s="1059"/>
      <c r="F45" s="1059"/>
      <c r="G45" s="1059"/>
      <c r="H45" s="1059"/>
      <c r="I45" s="1059"/>
      <c r="J45" s="1059"/>
      <c r="K45" s="1060"/>
    </row>
    <row r="46" spans="2:18" x14ac:dyDescent="0.25">
      <c r="B46" s="903" t="s">
        <v>2</v>
      </c>
      <c r="C46" s="904"/>
      <c r="D46" s="904"/>
      <c r="E46" s="904"/>
      <c r="F46" s="904"/>
      <c r="G46" s="904"/>
      <c r="H46" s="904"/>
      <c r="I46" s="904"/>
      <c r="J46" s="904"/>
      <c r="K46" s="905"/>
    </row>
    <row r="47" spans="2:18" x14ac:dyDescent="0.25">
      <c r="B47" s="906"/>
      <c r="C47" s="907"/>
      <c r="D47" s="907"/>
      <c r="E47" s="907"/>
      <c r="F47" s="907"/>
      <c r="G47" s="907"/>
      <c r="H47" s="907"/>
      <c r="I47" s="907"/>
      <c r="J47" s="907"/>
      <c r="K47" s="908"/>
    </row>
    <row r="48" spans="2:18" ht="15.75" thickBot="1" x14ac:dyDescent="0.3">
      <c r="B48" s="909"/>
      <c r="C48" s="910"/>
      <c r="D48" s="910"/>
      <c r="E48" s="910"/>
      <c r="F48" s="910"/>
      <c r="G48" s="910"/>
      <c r="H48" s="910"/>
      <c r="I48" s="910"/>
      <c r="J48" s="910"/>
      <c r="K48" s="911"/>
    </row>
    <row r="49" spans="2:11" ht="15.75" thickBot="1" x14ac:dyDescent="0.3">
      <c r="B49" s="192"/>
      <c r="C49" s="192"/>
      <c r="D49" s="192"/>
      <c r="E49" s="192"/>
      <c r="F49" s="192"/>
      <c r="G49" s="192"/>
      <c r="H49" s="192"/>
      <c r="I49" s="192"/>
      <c r="J49" s="192"/>
      <c r="K49" s="192"/>
    </row>
    <row r="50" spans="2:11" ht="15" customHeight="1" x14ac:dyDescent="0.25">
      <c r="B50" s="700" t="s">
        <v>317</v>
      </c>
      <c r="C50" s="861"/>
      <c r="D50" s="861"/>
      <c r="E50" s="861"/>
      <c r="F50" s="861"/>
      <c r="G50" s="861"/>
      <c r="H50" s="861"/>
      <c r="I50" s="861"/>
      <c r="J50" s="861"/>
      <c r="K50" s="862"/>
    </row>
    <row r="51" spans="2:11" ht="15" customHeight="1" x14ac:dyDescent="0.25">
      <c r="B51" s="863"/>
      <c r="C51" s="864"/>
      <c r="D51" s="864"/>
      <c r="E51" s="864"/>
      <c r="F51" s="864"/>
      <c r="G51" s="864"/>
      <c r="H51" s="864"/>
      <c r="I51" s="864"/>
      <c r="J51" s="864"/>
      <c r="K51" s="865"/>
    </row>
    <row r="52" spans="2:11" ht="15" customHeight="1" x14ac:dyDescent="0.25">
      <c r="B52" s="863"/>
      <c r="C52" s="864"/>
      <c r="D52" s="864"/>
      <c r="E52" s="864"/>
      <c r="F52" s="864"/>
      <c r="G52" s="864"/>
      <c r="H52" s="864"/>
      <c r="I52" s="864"/>
      <c r="J52" s="864"/>
      <c r="K52" s="865"/>
    </row>
    <row r="53" spans="2:11" ht="15.75" customHeight="1" thickBot="1" x14ac:dyDescent="0.3">
      <c r="B53" s="866"/>
      <c r="C53" s="867"/>
      <c r="D53" s="867"/>
      <c r="E53" s="867"/>
      <c r="F53" s="867"/>
      <c r="G53" s="867"/>
      <c r="H53" s="867"/>
      <c r="I53" s="867"/>
      <c r="J53" s="867"/>
      <c r="K53" s="868"/>
    </row>
    <row r="54" spans="2:11" x14ac:dyDescent="0.25">
      <c r="B54" s="3"/>
      <c r="K54" s="2"/>
    </row>
    <row r="55" spans="2:11" x14ac:dyDescent="0.25">
      <c r="B55" s="3"/>
      <c r="D55" s="712" t="s">
        <v>0</v>
      </c>
      <c r="E55" s="712"/>
      <c r="F55" s="74"/>
      <c r="G55" s="983" t="s">
        <v>2</v>
      </c>
      <c r="H55" s="984"/>
      <c r="I55" s="984"/>
      <c r="J55" s="985"/>
      <c r="K55" s="2"/>
    </row>
    <row r="56" spans="2:11" x14ac:dyDescent="0.25">
      <c r="B56" s="3"/>
      <c r="K56" s="2"/>
    </row>
    <row r="57" spans="2:11" ht="15" customHeight="1" x14ac:dyDescent="0.25">
      <c r="B57" s="3"/>
      <c r="C57" s="22"/>
      <c r="D57" s="712" t="s">
        <v>64</v>
      </c>
      <c r="E57" s="712"/>
      <c r="F57" s="74"/>
      <c r="G57" s="1038" t="s">
        <v>2</v>
      </c>
      <c r="H57" s="1039"/>
      <c r="I57" s="1039"/>
      <c r="J57" s="1040"/>
      <c r="K57" s="35"/>
    </row>
    <row r="58" spans="2:11" ht="15.75" thickBot="1" x14ac:dyDescent="0.3">
      <c r="B58" s="3"/>
      <c r="K58" s="2"/>
    </row>
    <row r="59" spans="2:11" ht="15.75" thickBot="1" x14ac:dyDescent="0.3">
      <c r="B59" s="887" t="s">
        <v>307</v>
      </c>
      <c r="C59" s="888"/>
      <c r="D59" s="888"/>
      <c r="E59" s="888"/>
      <c r="F59" s="888"/>
      <c r="G59" s="888"/>
      <c r="H59" s="888"/>
      <c r="I59" s="888"/>
      <c r="J59" s="888"/>
      <c r="K59" s="889"/>
    </row>
    <row r="60" spans="2:11" x14ac:dyDescent="0.25">
      <c r="B60" s="3"/>
      <c r="G60" s="541" t="s">
        <v>2</v>
      </c>
      <c r="H60" s="1066" t="s">
        <v>467</v>
      </c>
      <c r="I60" s="1066"/>
      <c r="J60" s="1067"/>
      <c r="K60" s="77" t="s">
        <v>2</v>
      </c>
    </row>
    <row r="61" spans="2:11" x14ac:dyDescent="0.25">
      <c r="B61" s="977" t="s">
        <v>308</v>
      </c>
      <c r="C61" s="916"/>
      <c r="D61" s="916"/>
      <c r="E61" s="916"/>
      <c r="F61" s="916"/>
      <c r="K61" s="2"/>
    </row>
    <row r="62" spans="2:11" x14ac:dyDescent="0.25">
      <c r="B62" s="162"/>
      <c r="C62" s="1050" t="s">
        <v>309</v>
      </c>
      <c r="D62" s="1050"/>
      <c r="E62" s="1050"/>
      <c r="F62" s="1051"/>
      <c r="G62" s="1009">
        <v>0</v>
      </c>
      <c r="H62" s="1010"/>
      <c r="I62" s="188" t="s">
        <v>222</v>
      </c>
      <c r="J62" s="1009">
        <v>0</v>
      </c>
      <c r="K62" s="1061"/>
    </row>
    <row r="63" spans="2:11" x14ac:dyDescent="0.25">
      <c r="B63" s="977" t="s">
        <v>330</v>
      </c>
      <c r="C63" s="916"/>
      <c r="D63" s="916"/>
      <c r="E63" s="916"/>
      <c r="F63" s="916"/>
      <c r="I63" s="159"/>
      <c r="K63" s="2"/>
    </row>
    <row r="64" spans="2:11" x14ac:dyDescent="0.25">
      <c r="B64" s="162"/>
      <c r="C64" s="1050" t="s">
        <v>310</v>
      </c>
      <c r="D64" s="1050"/>
      <c r="E64" s="1050"/>
      <c r="F64" s="1051"/>
      <c r="G64" s="1009">
        <v>0</v>
      </c>
      <c r="H64" s="1010"/>
      <c r="I64" s="188" t="s">
        <v>222</v>
      </c>
      <c r="J64" s="1009">
        <v>0</v>
      </c>
      <c r="K64" s="1061"/>
    </row>
    <row r="65" spans="2:11" x14ac:dyDescent="0.25">
      <c r="B65" s="977" t="s">
        <v>319</v>
      </c>
      <c r="C65" s="916"/>
      <c r="D65" s="916"/>
      <c r="E65" s="916"/>
      <c r="F65" s="916"/>
      <c r="I65" s="159"/>
      <c r="K65" s="2"/>
    </row>
    <row r="66" spans="2:11" x14ac:dyDescent="0.25">
      <c r="B66" s="162"/>
      <c r="C66" s="1050" t="s">
        <v>311</v>
      </c>
      <c r="D66" s="1050"/>
      <c r="E66" s="1050"/>
      <c r="F66" s="1051"/>
      <c r="G66" s="1009">
        <v>0</v>
      </c>
      <c r="H66" s="1010"/>
      <c r="I66" s="188" t="s">
        <v>222</v>
      </c>
      <c r="J66" s="1009">
        <v>0</v>
      </c>
      <c r="K66" s="1061"/>
    </row>
    <row r="67" spans="2:11" x14ac:dyDescent="0.25">
      <c r="B67" s="977" t="s">
        <v>325</v>
      </c>
      <c r="C67" s="916"/>
      <c r="D67" s="916"/>
      <c r="E67" s="916"/>
      <c r="F67" s="189"/>
      <c r="G67" s="145"/>
      <c r="H67" s="145"/>
      <c r="I67" s="188"/>
      <c r="J67" s="145"/>
      <c r="K67" s="190"/>
    </row>
    <row r="68" spans="2:11" x14ac:dyDescent="0.25">
      <c r="B68" s="162"/>
      <c r="C68" s="1050" t="s">
        <v>331</v>
      </c>
      <c r="D68" s="1050"/>
      <c r="E68" s="1050"/>
      <c r="F68" s="1051"/>
      <c r="G68" s="1009">
        <v>0</v>
      </c>
      <c r="H68" s="1010"/>
      <c r="I68" s="188" t="s">
        <v>222</v>
      </c>
      <c r="J68" s="1009">
        <v>0</v>
      </c>
      <c r="K68" s="1061"/>
    </row>
    <row r="69" spans="2:11" ht="15.75" thickBot="1" x14ac:dyDescent="0.3">
      <c r="B69" s="977" t="s">
        <v>326</v>
      </c>
      <c r="C69" s="916"/>
      <c r="D69" s="916"/>
      <c r="E69" s="916"/>
      <c r="F69" s="38"/>
      <c r="I69" s="159"/>
      <c r="K69" s="2"/>
    </row>
    <row r="70" spans="2:11" ht="15.75" thickBot="1" x14ac:dyDescent="0.3">
      <c r="B70" s="162"/>
      <c r="C70" s="1050" t="s">
        <v>327</v>
      </c>
      <c r="D70" s="1050"/>
      <c r="E70" s="1050"/>
      <c r="F70" s="1050"/>
      <c r="G70" s="1020">
        <f>G62+G64+G66+G68</f>
        <v>0</v>
      </c>
      <c r="H70" s="1021"/>
      <c r="I70" s="188" t="s">
        <v>50</v>
      </c>
      <c r="J70" s="1020">
        <f>J62+J64+J66+J68</f>
        <v>0</v>
      </c>
      <c r="K70" s="1021"/>
    </row>
    <row r="71" spans="2:11" ht="15.75" thickBot="1" x14ac:dyDescent="0.3">
      <c r="B71" s="3"/>
      <c r="K71" s="2"/>
    </row>
    <row r="72" spans="2:11" ht="15.75" thickBot="1" x14ac:dyDescent="0.3">
      <c r="B72" s="887" t="s">
        <v>312</v>
      </c>
      <c r="C72" s="888"/>
      <c r="D72" s="888"/>
      <c r="E72" s="888"/>
      <c r="F72" s="888"/>
      <c r="G72" s="888"/>
      <c r="H72" s="888"/>
      <c r="I72" s="888"/>
      <c r="J72" s="888"/>
      <c r="K72" s="889"/>
    </row>
    <row r="73" spans="2:11" x14ac:dyDescent="0.25">
      <c r="B73" s="3"/>
      <c r="K73" s="2"/>
    </row>
    <row r="74" spans="2:11" x14ac:dyDescent="0.25">
      <c r="B74" s="977" t="s">
        <v>313</v>
      </c>
      <c r="C74" s="916"/>
      <c r="D74" s="916"/>
      <c r="E74" s="916"/>
      <c r="F74" s="916"/>
      <c r="K74" s="2"/>
    </row>
    <row r="75" spans="2:11" x14ac:dyDescent="0.25">
      <c r="B75" s="1052" t="s">
        <v>334</v>
      </c>
      <c r="C75" s="1053"/>
      <c r="D75" s="1053"/>
      <c r="E75" s="1053"/>
      <c r="F75" s="1055"/>
      <c r="G75" s="1009">
        <v>0</v>
      </c>
      <c r="H75" s="1010"/>
      <c r="I75" s="188" t="s">
        <v>222</v>
      </c>
      <c r="J75" s="1009">
        <v>0</v>
      </c>
      <c r="K75" s="1061"/>
    </row>
    <row r="76" spans="2:11" x14ac:dyDescent="0.25">
      <c r="B76" s="977" t="s">
        <v>321</v>
      </c>
      <c r="C76" s="916"/>
      <c r="D76" s="916"/>
      <c r="E76" s="916"/>
      <c r="F76" s="916"/>
      <c r="G76" s="916"/>
      <c r="H76" s="916"/>
      <c r="I76" s="159"/>
      <c r="K76" s="2"/>
    </row>
    <row r="77" spans="2:11" x14ac:dyDescent="0.25">
      <c r="B77" s="1052" t="s">
        <v>333</v>
      </c>
      <c r="C77" s="1053"/>
      <c r="D77" s="1053"/>
      <c r="E77" s="1053"/>
      <c r="F77" s="1055"/>
      <c r="G77" s="1009">
        <v>0</v>
      </c>
      <c r="H77" s="1010"/>
      <c r="I77" s="188" t="s">
        <v>222</v>
      </c>
      <c r="J77" s="1009">
        <v>0</v>
      </c>
      <c r="K77" s="1061"/>
    </row>
    <row r="78" spans="2:11" x14ac:dyDescent="0.25">
      <c r="B78" s="977" t="s">
        <v>314</v>
      </c>
      <c r="C78" s="916"/>
      <c r="D78" s="916"/>
      <c r="E78" s="916"/>
      <c r="F78" s="916"/>
      <c r="I78" s="159"/>
      <c r="K78" s="2"/>
    </row>
    <row r="79" spans="2:11" x14ac:dyDescent="0.25">
      <c r="B79" s="1052" t="s">
        <v>335</v>
      </c>
      <c r="C79" s="1053"/>
      <c r="D79" s="1053"/>
      <c r="E79" s="1053"/>
      <c r="F79" s="1055"/>
      <c r="G79" s="1009">
        <v>0</v>
      </c>
      <c r="H79" s="1010"/>
      <c r="I79" s="188" t="s">
        <v>222</v>
      </c>
      <c r="J79" s="1009">
        <v>0</v>
      </c>
      <c r="K79" s="1061"/>
    </row>
    <row r="80" spans="2:11" ht="15.75" thickBot="1" x14ac:dyDescent="0.3">
      <c r="B80" s="977" t="s">
        <v>320</v>
      </c>
      <c r="C80" s="916"/>
      <c r="D80" s="916"/>
      <c r="E80" s="916"/>
      <c r="F80" s="916"/>
      <c r="I80" s="159"/>
      <c r="K80" s="2"/>
    </row>
    <row r="81" spans="2:18" ht="15.75" thickBot="1" x14ac:dyDescent="0.3">
      <c r="B81" s="1052" t="s">
        <v>336</v>
      </c>
      <c r="C81" s="1053"/>
      <c r="D81" s="1053"/>
      <c r="E81" s="1053"/>
      <c r="F81" s="1054"/>
      <c r="G81" s="1020">
        <f>G75+G77+G79</f>
        <v>0</v>
      </c>
      <c r="H81" s="1021"/>
      <c r="I81" s="188" t="s">
        <v>50</v>
      </c>
      <c r="J81" s="1020">
        <f>J75+J77+J79</f>
        <v>0</v>
      </c>
      <c r="K81" s="1021"/>
    </row>
    <row r="82" spans="2:18" x14ac:dyDescent="0.25">
      <c r="B82" s="3"/>
      <c r="K82" s="2"/>
    </row>
    <row r="83" spans="2:18" x14ac:dyDescent="0.25">
      <c r="B83" s="1047" t="s">
        <v>328</v>
      </c>
      <c r="C83" s="1048"/>
      <c r="D83" s="1048"/>
      <c r="E83" s="1048"/>
      <c r="F83" s="1048"/>
      <c r="G83" s="1048"/>
      <c r="H83" s="1048"/>
      <c r="I83" s="1048"/>
      <c r="J83" s="1048"/>
      <c r="K83" s="1049"/>
    </row>
    <row r="84" spans="2:18" x14ac:dyDescent="0.25">
      <c r="B84" s="1047"/>
      <c r="C84" s="1048"/>
      <c r="D84" s="1048"/>
      <c r="E84" s="1048"/>
      <c r="F84" s="1048"/>
      <c r="G84" s="1048"/>
      <c r="H84" s="1048"/>
      <c r="I84" s="1048"/>
      <c r="J84" s="1048"/>
      <c r="K84" s="1049"/>
      <c r="M84" s="1068" t="s">
        <v>2</v>
      </c>
      <c r="N84" s="1068"/>
      <c r="O84" s="1068"/>
      <c r="P84" s="1068"/>
      <c r="Q84" s="1068"/>
      <c r="R84" s="1068"/>
    </row>
    <row r="85" spans="2:18" x14ac:dyDescent="0.25">
      <c r="B85" s="750" t="s">
        <v>315</v>
      </c>
      <c r="C85" s="751"/>
      <c r="K85" s="2"/>
    </row>
    <row r="86" spans="2:18" ht="15.75" thickBot="1" x14ac:dyDescent="0.3">
      <c r="B86" s="977" t="s">
        <v>353</v>
      </c>
      <c r="C86" s="916"/>
      <c r="D86" s="916"/>
      <c r="E86" s="916"/>
      <c r="F86" s="38"/>
      <c r="K86" s="2"/>
    </row>
    <row r="87" spans="2:18" ht="15.75" thickBot="1" x14ac:dyDescent="0.3">
      <c r="B87" s="977" t="s">
        <v>322</v>
      </c>
      <c r="C87" s="916"/>
      <c r="D87" s="916"/>
      <c r="E87" s="916"/>
      <c r="F87" s="916"/>
      <c r="G87" s="1062" t="e">
        <f>G70/G81</f>
        <v>#DIV/0!</v>
      </c>
      <c r="H87" s="1063"/>
      <c r="J87" s="1056" t="e">
        <f>J70/J81</f>
        <v>#DIV/0!</v>
      </c>
      <c r="K87" s="1057"/>
    </row>
    <row r="88" spans="2:18" x14ac:dyDescent="0.25">
      <c r="B88" s="3"/>
      <c r="E88" s="121" t="s">
        <v>2</v>
      </c>
      <c r="F88" s="121"/>
      <c r="G88" s="121"/>
      <c r="H88" s="121"/>
      <c r="I88" s="121"/>
      <c r="J88" s="121"/>
      <c r="K88" s="191"/>
    </row>
    <row r="89" spans="2:18" x14ac:dyDescent="0.25">
      <c r="B89" s="750" t="s">
        <v>316</v>
      </c>
      <c r="C89" s="751"/>
      <c r="K89" s="2"/>
    </row>
    <row r="90" spans="2:18" ht="15.75" thickBot="1" x14ac:dyDescent="0.3">
      <c r="B90" s="977" t="s">
        <v>323</v>
      </c>
      <c r="C90" s="916"/>
      <c r="D90" s="916"/>
      <c r="E90" s="916"/>
      <c r="F90" s="916"/>
      <c r="K90" s="2"/>
    </row>
    <row r="91" spans="2:18" ht="15.75" thickBot="1" x14ac:dyDescent="0.3">
      <c r="B91" s="977" t="s">
        <v>329</v>
      </c>
      <c r="C91" s="916"/>
      <c r="D91" s="916"/>
      <c r="E91" s="916"/>
      <c r="F91" s="916"/>
      <c r="G91" s="1056" t="e">
        <f>(G62+G64)/G81</f>
        <v>#DIV/0!</v>
      </c>
      <c r="H91" s="1057"/>
      <c r="J91" s="1056" t="e">
        <f>(J62+J64)/J81</f>
        <v>#DIV/0!</v>
      </c>
      <c r="K91" s="1057"/>
    </row>
    <row r="92" spans="2:18" ht="15.75" thickBot="1" x14ac:dyDescent="0.3">
      <c r="B92" s="162"/>
      <c r="C92" s="38"/>
      <c r="D92" s="38"/>
      <c r="E92" s="38"/>
      <c r="F92" s="38"/>
      <c r="G92" s="130"/>
      <c r="H92" s="130"/>
      <c r="J92" s="130"/>
      <c r="K92" s="183"/>
    </row>
    <row r="93" spans="2:18" ht="15.75" thickBot="1" x14ac:dyDescent="0.3">
      <c r="B93" s="1058" t="s">
        <v>318</v>
      </c>
      <c r="C93" s="1059"/>
      <c r="D93" s="1059"/>
      <c r="E93" s="1059"/>
      <c r="F93" s="1059"/>
      <c r="G93" s="1059"/>
      <c r="H93" s="1059"/>
      <c r="I93" s="1059"/>
      <c r="J93" s="1059"/>
      <c r="K93" s="1060"/>
    </row>
    <row r="94" spans="2:18" x14ac:dyDescent="0.25">
      <c r="B94" s="903" t="s">
        <v>2</v>
      </c>
      <c r="C94" s="904"/>
      <c r="D94" s="904"/>
      <c r="E94" s="904"/>
      <c r="F94" s="904"/>
      <c r="G94" s="904"/>
      <c r="H94" s="904"/>
      <c r="I94" s="904"/>
      <c r="J94" s="904"/>
      <c r="K94" s="905"/>
    </row>
    <row r="95" spans="2:18" x14ac:dyDescent="0.25">
      <c r="B95" s="906"/>
      <c r="C95" s="907"/>
      <c r="D95" s="907"/>
      <c r="E95" s="907"/>
      <c r="F95" s="907"/>
      <c r="G95" s="907"/>
      <c r="H95" s="907"/>
      <c r="I95" s="907"/>
      <c r="J95" s="907"/>
      <c r="K95" s="908"/>
    </row>
    <row r="96" spans="2:18" ht="15.75" thickBot="1" x14ac:dyDescent="0.3">
      <c r="B96" s="909"/>
      <c r="C96" s="910"/>
      <c r="D96" s="910"/>
      <c r="E96" s="910"/>
      <c r="F96" s="910"/>
      <c r="G96" s="910"/>
      <c r="H96" s="910"/>
      <c r="I96" s="910"/>
      <c r="J96" s="910"/>
      <c r="K96" s="911"/>
    </row>
  </sheetData>
  <sheetProtection algorithmName="SHA-512" hashValue="3n88dK2bEJSCVV6gQjCVbRo2JStWyeqkIVMPvSMmxv9tA96/jrAmuxpJV7ZSINS23QfcjpFg0guqb0cEiF4wBg==" saltValue="nBR3j8BK/zSB4oYz2NTeYA==" spinCount="100000" sheet="1" objects="1" scenarios="1"/>
  <mergeCells count="116">
    <mergeCell ref="H12:J12"/>
    <mergeCell ref="H60:J60"/>
    <mergeCell ref="M40:R41"/>
    <mergeCell ref="M84:R84"/>
    <mergeCell ref="B26:F26"/>
    <mergeCell ref="B30:F30"/>
    <mergeCell ref="G77:H77"/>
    <mergeCell ref="J77:K77"/>
    <mergeCell ref="G68:H68"/>
    <mergeCell ref="J68:K68"/>
    <mergeCell ref="G64:H64"/>
    <mergeCell ref="J64:K64"/>
    <mergeCell ref="G66:H66"/>
    <mergeCell ref="J66:K66"/>
    <mergeCell ref="C64:F64"/>
    <mergeCell ref="C66:F66"/>
    <mergeCell ref="B65:F65"/>
    <mergeCell ref="B59:K59"/>
    <mergeCell ref="G62:H62"/>
    <mergeCell ref="J62:K62"/>
    <mergeCell ref="C62:F62"/>
    <mergeCell ref="B61:F61"/>
    <mergeCell ref="G33:H33"/>
    <mergeCell ref="J33:K33"/>
    <mergeCell ref="J14:K14"/>
    <mergeCell ref="G16:H16"/>
    <mergeCell ref="J16:K16"/>
    <mergeCell ref="G18:H18"/>
    <mergeCell ref="J18:K18"/>
    <mergeCell ref="B15:F15"/>
    <mergeCell ref="B17:F17"/>
    <mergeCell ref="G39:H39"/>
    <mergeCell ref="J39:K39"/>
    <mergeCell ref="J27:K27"/>
    <mergeCell ref="J29:K29"/>
    <mergeCell ref="G31:H31"/>
    <mergeCell ref="J31:K31"/>
    <mergeCell ref="G27:H27"/>
    <mergeCell ref="G29:H29"/>
    <mergeCell ref="B28:H28"/>
    <mergeCell ref="B27:F27"/>
    <mergeCell ref="B31:F31"/>
    <mergeCell ref="B35:K36"/>
    <mergeCell ref="B38:E38"/>
    <mergeCell ref="G87:H87"/>
    <mergeCell ref="B91:F91"/>
    <mergeCell ref="G91:H91"/>
    <mergeCell ref="J91:K91"/>
    <mergeCell ref="B2:K5"/>
    <mergeCell ref="D7:E7"/>
    <mergeCell ref="G7:J7"/>
    <mergeCell ref="D9:E9"/>
    <mergeCell ref="G9:J9"/>
    <mergeCell ref="B11:K11"/>
    <mergeCell ref="B21:E21"/>
    <mergeCell ref="G22:H22"/>
    <mergeCell ref="J22:K22"/>
    <mergeCell ref="B19:E19"/>
    <mergeCell ref="G20:H20"/>
    <mergeCell ref="J20:K20"/>
    <mergeCell ref="C20:F20"/>
    <mergeCell ref="B24:K24"/>
    <mergeCell ref="C22:F22"/>
    <mergeCell ref="C14:F14"/>
    <mergeCell ref="C16:F16"/>
    <mergeCell ref="C18:F18"/>
    <mergeCell ref="B13:F13"/>
    <mergeCell ref="G14:H14"/>
    <mergeCell ref="B42:F42"/>
    <mergeCell ref="B43:F43"/>
    <mergeCell ref="B93:K93"/>
    <mergeCell ref="B94:K96"/>
    <mergeCell ref="B67:E67"/>
    <mergeCell ref="B69:E69"/>
    <mergeCell ref="C70:F70"/>
    <mergeCell ref="G70:H70"/>
    <mergeCell ref="J70:K70"/>
    <mergeCell ref="B72:K72"/>
    <mergeCell ref="B74:F74"/>
    <mergeCell ref="B76:H76"/>
    <mergeCell ref="B80:F80"/>
    <mergeCell ref="G81:H81"/>
    <mergeCell ref="J81:K81"/>
    <mergeCell ref="B87:F87"/>
    <mergeCell ref="G79:H79"/>
    <mergeCell ref="J79:K79"/>
    <mergeCell ref="G75:H75"/>
    <mergeCell ref="J75:K75"/>
    <mergeCell ref="J87:K87"/>
    <mergeCell ref="B89:C89"/>
    <mergeCell ref="B85:C85"/>
    <mergeCell ref="B86:E86"/>
    <mergeCell ref="B90:F90"/>
    <mergeCell ref="B78:F78"/>
    <mergeCell ref="B83:K84"/>
    <mergeCell ref="C68:F68"/>
    <mergeCell ref="B33:F33"/>
    <mergeCell ref="B29:F29"/>
    <mergeCell ref="B75:F75"/>
    <mergeCell ref="B77:F77"/>
    <mergeCell ref="B79:F79"/>
    <mergeCell ref="B81:F81"/>
    <mergeCell ref="D57:E57"/>
    <mergeCell ref="G57:J57"/>
    <mergeCell ref="B63:F63"/>
    <mergeCell ref="B32:F32"/>
    <mergeCell ref="B37:C37"/>
    <mergeCell ref="B50:K53"/>
    <mergeCell ref="D55:E55"/>
    <mergeCell ref="G55:J55"/>
    <mergeCell ref="G43:H43"/>
    <mergeCell ref="J43:K43"/>
    <mergeCell ref="B45:K45"/>
    <mergeCell ref="B46:K48"/>
    <mergeCell ref="B41:C41"/>
    <mergeCell ref="B39:F39"/>
  </mergeCells>
  <pageMargins left="1" right="0.5" top="0.5" bottom="0.5" header="0.3" footer="0.3"/>
  <pageSetup fitToWidth="0" orientation="portrait" r:id="rId1"/>
  <rowBreaks count="1" manualBreakCount="1">
    <brk id="48" max="16383" man="1"/>
  </rowBreaks>
  <ignoredErrors>
    <ignoredError sqref="G39 J39 G43 J43" evalError="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1"/>
  <dimension ref="B1:H94"/>
  <sheetViews>
    <sheetView showGridLines="0" showRowColHeaders="0" zoomScaleNormal="100" workbookViewId="0">
      <selection activeCell="E6" sqref="E6:H6"/>
    </sheetView>
  </sheetViews>
  <sheetFormatPr defaultColWidth="10.7109375" defaultRowHeight="20.100000000000001" customHeight="1" x14ac:dyDescent="0.25"/>
  <cols>
    <col min="1" max="1" width="2.7109375" customWidth="1"/>
    <col min="4" max="4" width="12.42578125" customWidth="1"/>
    <col min="5" max="5" width="13.7109375" customWidth="1"/>
    <col min="6" max="6" width="15.7109375" customWidth="1"/>
    <col min="7" max="7" width="20.7109375" customWidth="1"/>
    <col min="8" max="8" width="15.7109375" customWidth="1"/>
  </cols>
  <sheetData>
    <row r="1" spans="2:8" ht="20.100000000000001" customHeight="1" thickBot="1" x14ac:dyDescent="0.3">
      <c r="H1">
        <v>2021</v>
      </c>
    </row>
    <row r="2" spans="2:8" ht="20.100000000000001" customHeight="1" x14ac:dyDescent="0.25">
      <c r="B2" s="700" t="s">
        <v>296</v>
      </c>
      <c r="C2" s="701"/>
      <c r="D2" s="701"/>
      <c r="E2" s="701"/>
      <c r="F2" s="701"/>
      <c r="G2" s="701"/>
      <c r="H2" s="702"/>
    </row>
    <row r="3" spans="2:8" ht="20.100000000000001" customHeight="1" x14ac:dyDescent="0.25">
      <c r="B3" s="703"/>
      <c r="C3" s="704"/>
      <c r="D3" s="704"/>
      <c r="E3" s="704"/>
      <c r="F3" s="704"/>
      <c r="G3" s="704"/>
      <c r="H3" s="705"/>
    </row>
    <row r="4" spans="2:8" ht="20.100000000000001" customHeight="1" thickBot="1" x14ac:dyDescent="0.3">
      <c r="B4" s="706"/>
      <c r="C4" s="707"/>
      <c r="D4" s="707"/>
      <c r="E4" s="707"/>
      <c r="F4" s="707"/>
      <c r="G4" s="707"/>
      <c r="H4" s="708"/>
    </row>
    <row r="5" spans="2:8" ht="9.9499999999999993" customHeight="1" x14ac:dyDescent="0.25">
      <c r="B5" s="3"/>
      <c r="C5" s="365"/>
      <c r="D5" s="365"/>
      <c r="E5" s="365"/>
      <c r="F5" s="365"/>
      <c r="G5" s="365"/>
      <c r="H5" s="2"/>
    </row>
    <row r="6" spans="2:8" ht="20.100000000000001" customHeight="1" x14ac:dyDescent="0.25">
      <c r="B6" s="105"/>
      <c r="C6" s="366"/>
      <c r="D6" s="367" t="s">
        <v>367</v>
      </c>
      <c r="E6" s="983"/>
      <c r="F6" s="984"/>
      <c r="G6" s="984"/>
      <c r="H6" s="1076"/>
    </row>
    <row r="7" spans="2:8" ht="9.9499999999999993" customHeight="1" x14ac:dyDescent="0.25">
      <c r="B7" s="3"/>
      <c r="C7" s="365"/>
      <c r="D7" s="365"/>
      <c r="E7" s="365"/>
      <c r="F7" s="365"/>
      <c r="G7" s="365"/>
      <c r="H7" s="2"/>
    </row>
    <row r="8" spans="2:8" ht="20.100000000000001" customHeight="1" x14ac:dyDescent="0.25">
      <c r="B8" s="105"/>
      <c r="C8" s="366"/>
      <c r="D8" s="367" t="s">
        <v>65</v>
      </c>
      <c r="E8" s="983"/>
      <c r="F8" s="984"/>
      <c r="G8" s="984"/>
      <c r="H8" s="1076"/>
    </row>
    <row r="9" spans="2:8" ht="9.9499999999999993" customHeight="1" x14ac:dyDescent="0.25">
      <c r="B9" s="1077"/>
      <c r="C9" s="747"/>
      <c r="D9" s="747"/>
      <c r="E9" s="747"/>
      <c r="F9" s="747"/>
      <c r="G9" s="747"/>
      <c r="H9" s="1078"/>
    </row>
    <row r="10" spans="2:8" ht="20.100000000000001" customHeight="1" x14ac:dyDescent="0.25">
      <c r="B10" s="30"/>
      <c r="C10" s="365"/>
      <c r="D10" s="365"/>
      <c r="E10" s="366" t="s">
        <v>2</v>
      </c>
      <c r="F10" s="128"/>
      <c r="G10" s="542" t="s">
        <v>465</v>
      </c>
      <c r="H10" s="129"/>
    </row>
    <row r="11" spans="2:8" ht="9.9499999999999993" customHeight="1" x14ac:dyDescent="0.25">
      <c r="B11" s="30"/>
      <c r="C11" s="369"/>
      <c r="D11" s="369"/>
      <c r="E11" s="369"/>
      <c r="F11" s="369"/>
      <c r="G11" s="369"/>
      <c r="H11" s="24"/>
    </row>
    <row r="12" spans="2:8" ht="20.100000000000001" customHeight="1" x14ac:dyDescent="0.25">
      <c r="B12" s="977" t="s">
        <v>281</v>
      </c>
      <c r="C12" s="1071"/>
      <c r="D12" s="1071"/>
      <c r="E12" s="1034"/>
      <c r="F12" s="44">
        <v>0</v>
      </c>
      <c r="G12" s="370" t="s">
        <v>282</v>
      </c>
      <c r="H12" s="101">
        <v>0</v>
      </c>
    </row>
    <row r="13" spans="2:8" ht="20.100000000000001" customHeight="1" x14ac:dyDescent="0.25">
      <c r="B13" s="977" t="s">
        <v>283</v>
      </c>
      <c r="C13" s="1071"/>
      <c r="D13" s="1071"/>
      <c r="E13" s="1034"/>
      <c r="F13" s="44">
        <v>0</v>
      </c>
      <c r="G13" s="370" t="s">
        <v>282</v>
      </c>
      <c r="H13" s="101">
        <v>0</v>
      </c>
    </row>
    <row r="14" spans="2:8" ht="9.9499999999999993" customHeight="1" thickBot="1" x14ac:dyDescent="0.3">
      <c r="B14" s="394"/>
      <c r="C14" s="396"/>
      <c r="D14" s="396"/>
      <c r="E14" s="396"/>
      <c r="F14" s="371"/>
      <c r="G14" s="365"/>
      <c r="H14" s="102"/>
    </row>
    <row r="15" spans="2:8" ht="20.100000000000001" customHeight="1" thickBot="1" x14ac:dyDescent="0.3">
      <c r="B15" s="394"/>
      <c r="C15" s="396"/>
      <c r="D15" s="365"/>
      <c r="E15" s="372" t="s">
        <v>304</v>
      </c>
      <c r="F15" s="236">
        <f>F12+F13</f>
        <v>0</v>
      </c>
      <c r="G15" s="365"/>
      <c r="H15" s="236">
        <f>H12+H13</f>
        <v>0</v>
      </c>
    </row>
    <row r="16" spans="2:8" ht="9.9499999999999993" customHeight="1" x14ac:dyDescent="0.25">
      <c r="B16" s="391"/>
      <c r="C16" s="373"/>
      <c r="D16" s="374"/>
      <c r="E16" s="374"/>
      <c r="F16" s="374"/>
      <c r="G16" s="368"/>
      <c r="H16" s="2"/>
    </row>
    <row r="17" spans="2:8" ht="20.100000000000001" customHeight="1" x14ac:dyDescent="0.25">
      <c r="B17" s="1044" t="s">
        <v>298</v>
      </c>
      <c r="C17" s="1079"/>
      <c r="D17" s="1079"/>
      <c r="E17" s="1046"/>
      <c r="F17" s="58">
        <v>0</v>
      </c>
      <c r="G17" s="365"/>
      <c r="H17" s="114">
        <v>0</v>
      </c>
    </row>
    <row r="18" spans="2:8" ht="9.75" customHeight="1" x14ac:dyDescent="0.25">
      <c r="B18" s="395"/>
      <c r="C18" s="400"/>
      <c r="D18" s="400"/>
      <c r="E18" s="400"/>
      <c r="F18" s="400"/>
      <c r="G18" s="375"/>
      <c r="H18" s="2"/>
    </row>
    <row r="19" spans="2:8" ht="20.100000000000001" customHeight="1" x14ac:dyDescent="0.25">
      <c r="B19" s="750" t="s">
        <v>285</v>
      </c>
      <c r="C19" s="1080"/>
      <c r="D19" s="1080"/>
      <c r="E19" s="1080"/>
      <c r="F19" s="372"/>
      <c r="G19" s="372"/>
      <c r="H19" s="127"/>
    </row>
    <row r="20" spans="2:8" ht="20.100000000000001" customHeight="1" x14ac:dyDescent="0.25">
      <c r="B20" s="977" t="s">
        <v>362</v>
      </c>
      <c r="C20" s="1071"/>
      <c r="D20" s="1071"/>
      <c r="E20" s="1034"/>
      <c r="F20" s="44">
        <v>0</v>
      </c>
      <c r="G20" s="370" t="s">
        <v>286</v>
      </c>
      <c r="H20" s="101">
        <v>0</v>
      </c>
    </row>
    <row r="21" spans="2:8" ht="20.100000000000001" customHeight="1" x14ac:dyDescent="0.25">
      <c r="B21" s="768" t="s">
        <v>363</v>
      </c>
      <c r="C21" s="1075"/>
      <c r="D21" s="1075"/>
      <c r="E21" s="912"/>
      <c r="F21" s="44">
        <v>0</v>
      </c>
      <c r="G21" s="368"/>
      <c r="H21" s="101">
        <v>0</v>
      </c>
    </row>
    <row r="22" spans="2:8" ht="20.100000000000001" customHeight="1" x14ac:dyDescent="0.25">
      <c r="B22" s="977" t="s">
        <v>364</v>
      </c>
      <c r="C22" s="1071"/>
      <c r="D22" s="1071"/>
      <c r="E22" s="1034"/>
      <c r="F22" s="44">
        <v>0</v>
      </c>
      <c r="G22" s="368"/>
      <c r="H22" s="101">
        <v>0</v>
      </c>
    </row>
    <row r="23" spans="2:8" ht="20.100000000000001" customHeight="1" x14ac:dyDescent="0.25">
      <c r="B23" s="977" t="s">
        <v>365</v>
      </c>
      <c r="C23" s="1071"/>
      <c r="D23" s="1071"/>
      <c r="E23" s="1034"/>
      <c r="F23" s="44">
        <v>0</v>
      </c>
      <c r="G23" s="368"/>
      <c r="H23" s="101">
        <v>0</v>
      </c>
    </row>
    <row r="24" spans="2:8" ht="9.75" customHeight="1" x14ac:dyDescent="0.25">
      <c r="B24" s="1083" t="s">
        <v>300</v>
      </c>
      <c r="C24" s="1084"/>
      <c r="D24" s="1084"/>
      <c r="E24" s="1084"/>
      <c r="F24" s="1084"/>
      <c r="G24" s="1084"/>
      <c r="H24" s="1085"/>
    </row>
    <row r="25" spans="2:8" ht="20.100000000000001" customHeight="1" x14ac:dyDescent="0.25">
      <c r="B25" s="977" t="s">
        <v>287</v>
      </c>
      <c r="C25" s="1071"/>
      <c r="D25" s="1071"/>
      <c r="E25" s="1034"/>
      <c r="F25" s="56">
        <v>0</v>
      </c>
      <c r="G25" s="370" t="s">
        <v>43</v>
      </c>
      <c r="H25" s="115">
        <v>0</v>
      </c>
    </row>
    <row r="26" spans="2:8" ht="9.75" customHeight="1" x14ac:dyDescent="0.25">
      <c r="B26" s="1072" t="s">
        <v>340</v>
      </c>
      <c r="C26" s="1073"/>
      <c r="D26" s="1073"/>
      <c r="E26" s="1073"/>
      <c r="F26" s="376"/>
      <c r="G26" s="368"/>
      <c r="H26" s="102"/>
    </row>
    <row r="27" spans="2:8" ht="20.100000000000001" customHeight="1" x14ac:dyDescent="0.25">
      <c r="B27" s="977" t="s">
        <v>288</v>
      </c>
      <c r="C27" s="1071"/>
      <c r="D27" s="1071"/>
      <c r="E27" s="1034"/>
      <c r="F27" s="56">
        <v>0</v>
      </c>
      <c r="G27" s="370" t="s">
        <v>43</v>
      </c>
      <c r="H27" s="115">
        <v>0</v>
      </c>
    </row>
    <row r="28" spans="2:8" ht="9.75" customHeight="1" x14ac:dyDescent="0.25">
      <c r="B28" s="1069" t="s">
        <v>299</v>
      </c>
      <c r="C28" s="1070"/>
      <c r="D28" s="1070"/>
      <c r="E28" s="1070"/>
      <c r="F28" s="368"/>
      <c r="G28" s="368"/>
      <c r="H28" s="2"/>
    </row>
    <row r="29" spans="2:8" ht="20.100000000000001" customHeight="1" x14ac:dyDescent="0.25">
      <c r="B29" s="768" t="s">
        <v>344</v>
      </c>
      <c r="C29" s="1075"/>
      <c r="D29" s="1075"/>
      <c r="E29" s="1075"/>
      <c r="F29" s="57">
        <v>0</v>
      </c>
      <c r="G29" s="368"/>
      <c r="H29" s="116">
        <v>0</v>
      </c>
    </row>
    <row r="30" spans="2:8" ht="4.5" customHeight="1" thickBot="1" x14ac:dyDescent="0.3">
      <c r="B30" s="393"/>
      <c r="C30" s="397"/>
      <c r="D30" s="397"/>
      <c r="E30" s="397"/>
      <c r="F30" s="382"/>
      <c r="G30" s="368"/>
      <c r="H30" s="140"/>
    </row>
    <row r="31" spans="2:8" ht="20.100000000000001" customHeight="1" thickBot="1" x14ac:dyDescent="0.3">
      <c r="B31" s="1037" t="s">
        <v>303</v>
      </c>
      <c r="C31" s="1074"/>
      <c r="D31" s="1074"/>
      <c r="E31" s="980"/>
      <c r="F31" s="236">
        <f>(F20+F21+F22+F23+F25+F27)</f>
        <v>0</v>
      </c>
      <c r="G31" s="365"/>
      <c r="H31" s="236">
        <f>(H20+H21+H22+H23+H25+H27)</f>
        <v>0</v>
      </c>
    </row>
    <row r="32" spans="2:8" ht="4.9000000000000004" customHeight="1" thickBot="1" x14ac:dyDescent="0.3">
      <c r="B32" s="398"/>
      <c r="C32" s="399"/>
      <c r="D32" s="399"/>
      <c r="E32" s="399"/>
      <c r="F32" s="368"/>
      <c r="G32" s="368"/>
      <c r="H32" s="2"/>
    </row>
    <row r="33" spans="2:8" ht="20.100000000000001" customHeight="1" thickBot="1" x14ac:dyDescent="0.3">
      <c r="B33" s="1037" t="s">
        <v>432</v>
      </c>
      <c r="C33" s="1074"/>
      <c r="D33" s="1074"/>
      <c r="E33" s="980"/>
      <c r="F33" s="237">
        <f>(F31*F17)+F29</f>
        <v>0</v>
      </c>
      <c r="G33" s="383"/>
      <c r="H33" s="237">
        <f>(H31*H17)+H29</f>
        <v>0</v>
      </c>
    </row>
    <row r="34" spans="2:8" ht="4.5" customHeight="1" thickBot="1" x14ac:dyDescent="0.3">
      <c r="B34" s="377"/>
      <c r="C34" s="378"/>
      <c r="D34" s="378"/>
      <c r="E34" s="378"/>
      <c r="F34" s="379"/>
      <c r="G34" s="380"/>
      <c r="H34" s="381"/>
    </row>
    <row r="35" spans="2:8" ht="20.100000000000001" customHeight="1" thickBot="1" x14ac:dyDescent="0.3">
      <c r="B35" s="392"/>
      <c r="C35" s="383"/>
      <c r="D35" s="366"/>
      <c r="E35" s="97"/>
      <c r="F35" s="237">
        <f>F15+F33</f>
        <v>0</v>
      </c>
      <c r="G35" s="385" t="s">
        <v>302</v>
      </c>
      <c r="H35" s="237">
        <f>H15+H33</f>
        <v>0</v>
      </c>
    </row>
    <row r="36" spans="2:8" ht="9.75" customHeight="1" thickBot="1" x14ac:dyDescent="0.3">
      <c r="B36" s="392"/>
      <c r="C36" s="386"/>
      <c r="D36" s="386"/>
      <c r="E36" s="386"/>
      <c r="F36" s="387"/>
      <c r="G36" s="383"/>
      <c r="H36" s="2"/>
    </row>
    <row r="37" spans="2:8" ht="20.100000000000001" customHeight="1" thickBot="1" x14ac:dyDescent="0.3">
      <c r="B37" s="392"/>
      <c r="C37" s="386"/>
      <c r="D37" s="386"/>
      <c r="E37" s="386"/>
      <c r="F37" s="237">
        <f>F35/12</f>
        <v>0</v>
      </c>
      <c r="G37" s="385" t="s">
        <v>366</v>
      </c>
      <c r="H37" s="231">
        <f>H35/12</f>
        <v>0</v>
      </c>
    </row>
    <row r="38" spans="2:8" ht="9.75" customHeight="1" thickBot="1" x14ac:dyDescent="0.3">
      <c r="B38" s="392"/>
      <c r="C38" s="386"/>
      <c r="D38" s="386"/>
      <c r="E38" s="386"/>
      <c r="F38" s="387"/>
      <c r="G38" s="383"/>
      <c r="H38" s="2"/>
    </row>
    <row r="39" spans="2:8" ht="20.100000000000001" customHeight="1" thickBot="1" x14ac:dyDescent="0.3">
      <c r="B39" s="30"/>
      <c r="C39" s="369"/>
      <c r="D39" s="369"/>
      <c r="E39" s="369"/>
      <c r="F39" s="1081" t="s">
        <v>44</v>
      </c>
      <c r="G39" s="1081"/>
      <c r="H39" s="231">
        <f>(F35+H35)/24</f>
        <v>0</v>
      </c>
    </row>
    <row r="40" spans="2:8" ht="9.75" customHeight="1" thickBot="1" x14ac:dyDescent="0.3">
      <c r="B40" s="388"/>
      <c r="C40" s="384"/>
      <c r="D40" s="384"/>
      <c r="E40" s="384"/>
      <c r="F40" s="389"/>
      <c r="G40" s="389"/>
      <c r="H40" s="390"/>
    </row>
    <row r="41" spans="2:8" ht="20.100000000000001" customHeight="1" thickBot="1" x14ac:dyDescent="0.3">
      <c r="B41" s="678" t="s">
        <v>49</v>
      </c>
      <c r="C41" s="679"/>
      <c r="D41" s="679"/>
      <c r="E41" s="679"/>
      <c r="F41" s="679"/>
      <c r="G41" s="679"/>
      <c r="H41" s="680"/>
    </row>
    <row r="42" spans="2:8" ht="15" customHeight="1" x14ac:dyDescent="0.25">
      <c r="B42" s="753"/>
      <c r="C42" s="754"/>
      <c r="D42" s="754"/>
      <c r="E42" s="754"/>
      <c r="F42" s="754"/>
      <c r="G42" s="754"/>
      <c r="H42" s="755"/>
    </row>
    <row r="43" spans="2:8" ht="15" customHeight="1" x14ac:dyDescent="0.25">
      <c r="B43" s="756"/>
      <c r="C43" s="1001"/>
      <c r="D43" s="1001"/>
      <c r="E43" s="1001"/>
      <c r="F43" s="1001"/>
      <c r="G43" s="1001"/>
      <c r="H43" s="758"/>
    </row>
    <row r="44" spans="2:8" ht="15" customHeight="1" x14ac:dyDescent="0.25">
      <c r="B44" s="756"/>
      <c r="C44" s="1001"/>
      <c r="D44" s="1001"/>
      <c r="E44" s="1001"/>
      <c r="F44" s="1001"/>
      <c r="G44" s="1001"/>
      <c r="H44" s="758"/>
    </row>
    <row r="45" spans="2:8" ht="15" customHeight="1" x14ac:dyDescent="0.25">
      <c r="B45" s="756"/>
      <c r="C45" s="1001"/>
      <c r="D45" s="1001"/>
      <c r="E45" s="1001"/>
      <c r="F45" s="1001"/>
      <c r="G45" s="1001"/>
      <c r="H45" s="758"/>
    </row>
    <row r="46" spans="2:8" ht="15" customHeight="1" x14ac:dyDescent="0.25">
      <c r="B46" s="756"/>
      <c r="C46" s="1001"/>
      <c r="D46" s="1001"/>
      <c r="E46" s="1001"/>
      <c r="F46" s="1001"/>
      <c r="G46" s="1001"/>
      <c r="H46" s="758"/>
    </row>
    <row r="47" spans="2:8" ht="15" customHeight="1" thickBot="1" x14ac:dyDescent="0.3">
      <c r="B47" s="759"/>
      <c r="C47" s="760"/>
      <c r="D47" s="760"/>
      <c r="E47" s="760"/>
      <c r="F47" s="760"/>
      <c r="G47" s="760"/>
      <c r="H47" s="761"/>
    </row>
    <row r="48" spans="2:8" ht="20.100000000000001" customHeight="1" x14ac:dyDescent="0.25">
      <c r="B48" s="700" t="s">
        <v>296</v>
      </c>
      <c r="C48" s="701"/>
      <c r="D48" s="701"/>
      <c r="E48" s="701"/>
      <c r="F48" s="701"/>
      <c r="G48" s="701"/>
      <c r="H48" s="702"/>
    </row>
    <row r="49" spans="2:8" ht="20.100000000000001" customHeight="1" x14ac:dyDescent="0.25">
      <c r="B49" s="703"/>
      <c r="C49" s="704"/>
      <c r="D49" s="704"/>
      <c r="E49" s="704"/>
      <c r="F49" s="704"/>
      <c r="G49" s="704"/>
      <c r="H49" s="705"/>
    </row>
    <row r="50" spans="2:8" ht="19.5" customHeight="1" thickBot="1" x14ac:dyDescent="0.3">
      <c r="B50" s="706"/>
      <c r="C50" s="707"/>
      <c r="D50" s="707"/>
      <c r="E50" s="707"/>
      <c r="F50" s="707"/>
      <c r="G50" s="707"/>
      <c r="H50" s="708"/>
    </row>
    <row r="51" spans="2:8" ht="9.75" customHeight="1" x14ac:dyDescent="0.25">
      <c r="B51" s="3"/>
      <c r="C51" s="365"/>
      <c r="D51" s="365"/>
      <c r="E51" s="365"/>
      <c r="F51" s="365"/>
      <c r="G51" s="365"/>
      <c r="H51" s="2"/>
    </row>
    <row r="52" spans="2:8" ht="19.5" customHeight="1" x14ac:dyDescent="0.25">
      <c r="B52" s="105"/>
      <c r="C52" s="366"/>
      <c r="D52" s="367" t="s">
        <v>367</v>
      </c>
      <c r="E52" s="983"/>
      <c r="F52" s="984"/>
      <c r="G52" s="984"/>
      <c r="H52" s="1076"/>
    </row>
    <row r="53" spans="2:8" ht="9.75" customHeight="1" x14ac:dyDescent="0.25">
      <c r="B53" s="3"/>
      <c r="C53" s="365"/>
      <c r="D53" s="365"/>
      <c r="E53" s="365"/>
      <c r="F53" s="365"/>
      <c r="G53" s="365"/>
      <c r="H53" s="2"/>
    </row>
    <row r="54" spans="2:8" ht="19.5" customHeight="1" x14ac:dyDescent="0.25">
      <c r="B54" s="105"/>
      <c r="C54" s="366"/>
      <c r="D54" s="367" t="s">
        <v>65</v>
      </c>
      <c r="E54" s="983"/>
      <c r="F54" s="984"/>
      <c r="G54" s="984"/>
      <c r="H54" s="1076"/>
    </row>
    <row r="55" spans="2:8" ht="9.9499999999999993" customHeight="1" x14ac:dyDescent="0.25">
      <c r="B55" s="1077"/>
      <c r="C55" s="747"/>
      <c r="D55" s="747"/>
      <c r="E55" s="747"/>
      <c r="F55" s="747"/>
      <c r="G55" s="747"/>
      <c r="H55" s="1078"/>
    </row>
    <row r="56" spans="2:8" ht="20.100000000000001" customHeight="1" x14ac:dyDescent="0.25">
      <c r="B56" s="30"/>
      <c r="C56" s="365"/>
      <c r="D56" s="365"/>
      <c r="E56" s="366" t="s">
        <v>2</v>
      </c>
      <c r="F56" s="128"/>
      <c r="G56" s="542" t="s">
        <v>465</v>
      </c>
      <c r="H56" s="129"/>
    </row>
    <row r="57" spans="2:8" ht="9.9499999999999993" customHeight="1" x14ac:dyDescent="0.25">
      <c r="B57" s="30"/>
      <c r="C57" s="369"/>
      <c r="D57" s="369"/>
      <c r="E57" s="369"/>
      <c r="F57" s="369"/>
      <c r="G57" s="369"/>
      <c r="H57" s="24"/>
    </row>
    <row r="58" spans="2:8" ht="20.100000000000001" customHeight="1" x14ac:dyDescent="0.25">
      <c r="B58" s="977" t="s">
        <v>281</v>
      </c>
      <c r="C58" s="1071"/>
      <c r="D58" s="1071"/>
      <c r="E58" s="1034"/>
      <c r="F58" s="44">
        <v>0</v>
      </c>
      <c r="G58" s="370" t="s">
        <v>282</v>
      </c>
      <c r="H58" s="101">
        <v>0</v>
      </c>
    </row>
    <row r="59" spans="2:8" ht="20.100000000000001" customHeight="1" x14ac:dyDescent="0.25">
      <c r="B59" s="977" t="s">
        <v>283</v>
      </c>
      <c r="C59" s="1071"/>
      <c r="D59" s="1071"/>
      <c r="E59" s="1034"/>
      <c r="F59" s="44">
        <v>0</v>
      </c>
      <c r="G59" s="370" t="s">
        <v>282</v>
      </c>
      <c r="H59" s="101">
        <v>0</v>
      </c>
    </row>
    <row r="60" spans="2:8" ht="9.9499999999999993" customHeight="1" thickBot="1" x14ac:dyDescent="0.3">
      <c r="B60" s="394"/>
      <c r="C60" s="396"/>
      <c r="D60" s="396"/>
      <c r="E60" s="396"/>
      <c r="F60" s="371"/>
      <c r="G60" s="365"/>
      <c r="H60" s="102"/>
    </row>
    <row r="61" spans="2:8" ht="20.100000000000001" customHeight="1" thickBot="1" x14ac:dyDescent="0.3">
      <c r="B61" s="394"/>
      <c r="C61" s="396"/>
      <c r="D61" s="365"/>
      <c r="E61" s="372" t="s">
        <v>304</v>
      </c>
      <c r="F61" s="236">
        <f>F58+F59</f>
        <v>0</v>
      </c>
      <c r="G61" s="365"/>
      <c r="H61" s="236">
        <f>H58+H59</f>
        <v>0</v>
      </c>
    </row>
    <row r="62" spans="2:8" ht="9.9499999999999993" customHeight="1" x14ac:dyDescent="0.25">
      <c r="B62" s="391"/>
      <c r="C62" s="373"/>
      <c r="D62" s="374"/>
      <c r="E62" s="374"/>
      <c r="F62" s="374"/>
      <c r="G62" s="368"/>
      <c r="H62" s="2"/>
    </row>
    <row r="63" spans="2:8" ht="20.100000000000001" customHeight="1" x14ac:dyDescent="0.25">
      <c r="B63" s="1044" t="s">
        <v>298</v>
      </c>
      <c r="C63" s="1079"/>
      <c r="D63" s="1079"/>
      <c r="E63" s="1046"/>
      <c r="F63" s="58">
        <v>0</v>
      </c>
      <c r="G63" s="365"/>
      <c r="H63" s="114">
        <v>0</v>
      </c>
    </row>
    <row r="64" spans="2:8" ht="9.9499999999999993" customHeight="1" x14ac:dyDescent="0.25">
      <c r="B64" s="395"/>
      <c r="C64" s="400"/>
      <c r="D64" s="400"/>
      <c r="E64" s="400"/>
      <c r="F64" s="400"/>
      <c r="G64" s="375"/>
      <c r="H64" s="2"/>
    </row>
    <row r="65" spans="2:8" ht="20.100000000000001" customHeight="1" x14ac:dyDescent="0.25">
      <c r="B65" s="750" t="s">
        <v>285</v>
      </c>
      <c r="C65" s="1080"/>
      <c r="D65" s="1080"/>
      <c r="E65" s="1080"/>
      <c r="F65" s="372"/>
      <c r="G65" s="372"/>
      <c r="H65" s="127"/>
    </row>
    <row r="66" spans="2:8" ht="20.100000000000001" customHeight="1" x14ac:dyDescent="0.25">
      <c r="B66" s="977" t="s">
        <v>362</v>
      </c>
      <c r="C66" s="1071"/>
      <c r="D66" s="1071"/>
      <c r="E66" s="1034"/>
      <c r="F66" s="44">
        <v>0</v>
      </c>
      <c r="G66" s="370" t="s">
        <v>286</v>
      </c>
      <c r="H66" s="101">
        <v>0</v>
      </c>
    </row>
    <row r="67" spans="2:8" ht="20.100000000000001" customHeight="1" x14ac:dyDescent="0.25">
      <c r="B67" s="768" t="s">
        <v>363</v>
      </c>
      <c r="C67" s="1075"/>
      <c r="D67" s="1075"/>
      <c r="E67" s="912"/>
      <c r="F67" s="44">
        <v>0</v>
      </c>
      <c r="G67" s="368"/>
      <c r="H67" s="101">
        <v>0</v>
      </c>
    </row>
    <row r="68" spans="2:8" ht="20.100000000000001" customHeight="1" x14ac:dyDescent="0.25">
      <c r="B68" s="977" t="s">
        <v>364</v>
      </c>
      <c r="C68" s="1071"/>
      <c r="D68" s="1071"/>
      <c r="E68" s="1034"/>
      <c r="F68" s="44">
        <v>0</v>
      </c>
      <c r="G68" s="368"/>
      <c r="H68" s="101">
        <v>0</v>
      </c>
    </row>
    <row r="69" spans="2:8" ht="20.100000000000001" customHeight="1" x14ac:dyDescent="0.25">
      <c r="B69" s="977" t="s">
        <v>365</v>
      </c>
      <c r="C69" s="1071"/>
      <c r="D69" s="1071"/>
      <c r="E69" s="1034"/>
      <c r="F69" s="44">
        <v>0</v>
      </c>
      <c r="G69" s="368"/>
      <c r="H69" s="101">
        <v>0</v>
      </c>
    </row>
    <row r="70" spans="2:8" ht="9.75" customHeight="1" x14ac:dyDescent="0.25">
      <c r="B70" s="1072" t="s">
        <v>300</v>
      </c>
      <c r="C70" s="1073"/>
      <c r="D70" s="1073"/>
      <c r="E70" s="1073"/>
      <c r="F70" s="1073"/>
      <c r="G70" s="1073"/>
      <c r="H70" s="1082"/>
    </row>
    <row r="71" spans="2:8" ht="20.100000000000001" customHeight="1" x14ac:dyDescent="0.25">
      <c r="B71" s="977" t="s">
        <v>287</v>
      </c>
      <c r="C71" s="1071"/>
      <c r="D71" s="1071"/>
      <c r="E71" s="1034"/>
      <c r="F71" s="56">
        <v>0</v>
      </c>
      <c r="G71" s="370" t="s">
        <v>43</v>
      </c>
      <c r="H71" s="115">
        <v>0</v>
      </c>
    </row>
    <row r="72" spans="2:8" ht="9.75" customHeight="1" x14ac:dyDescent="0.25">
      <c r="B72" s="1072" t="s">
        <v>340</v>
      </c>
      <c r="C72" s="1073"/>
      <c r="D72" s="1073"/>
      <c r="E72" s="1073"/>
      <c r="F72" s="376"/>
      <c r="G72" s="368"/>
      <c r="H72" s="102"/>
    </row>
    <row r="73" spans="2:8" ht="20.100000000000001" customHeight="1" x14ac:dyDescent="0.25">
      <c r="B73" s="977" t="s">
        <v>288</v>
      </c>
      <c r="C73" s="1071"/>
      <c r="D73" s="1071"/>
      <c r="E73" s="1034"/>
      <c r="F73" s="56">
        <v>0</v>
      </c>
      <c r="G73" s="370" t="s">
        <v>43</v>
      </c>
      <c r="H73" s="115">
        <v>0</v>
      </c>
    </row>
    <row r="74" spans="2:8" ht="9.75" customHeight="1" x14ac:dyDescent="0.25">
      <c r="B74" s="1069" t="s">
        <v>299</v>
      </c>
      <c r="C74" s="1070"/>
      <c r="D74" s="1070"/>
      <c r="E74" s="1070"/>
      <c r="F74" s="368"/>
      <c r="G74" s="368"/>
      <c r="H74" s="2"/>
    </row>
    <row r="75" spans="2:8" ht="9.75" customHeight="1" x14ac:dyDescent="0.25">
      <c r="B75" s="377"/>
      <c r="C75" s="378"/>
      <c r="D75" s="378"/>
      <c r="E75" s="378"/>
      <c r="F75" s="379"/>
      <c r="G75" s="380"/>
      <c r="H75" s="381"/>
    </row>
    <row r="76" spans="2:8" ht="19.5" customHeight="1" x14ac:dyDescent="0.25">
      <c r="B76" s="768" t="s">
        <v>344</v>
      </c>
      <c r="C76" s="1075"/>
      <c r="D76" s="1075"/>
      <c r="E76" s="1075"/>
      <c r="F76" s="57">
        <v>0</v>
      </c>
      <c r="G76" s="368"/>
      <c r="H76" s="116">
        <v>0</v>
      </c>
    </row>
    <row r="77" spans="2:8" ht="4.5" customHeight="1" thickBot="1" x14ac:dyDescent="0.3">
      <c r="B77" s="393"/>
      <c r="C77" s="397"/>
      <c r="D77" s="397"/>
      <c r="E77" s="397"/>
      <c r="F77" s="382"/>
      <c r="G77" s="368"/>
      <c r="H77" s="140"/>
    </row>
    <row r="78" spans="2:8" ht="19.5" customHeight="1" thickBot="1" x14ac:dyDescent="0.3">
      <c r="B78" s="1037" t="s">
        <v>303</v>
      </c>
      <c r="C78" s="1074"/>
      <c r="D78" s="1074"/>
      <c r="E78" s="980"/>
      <c r="F78" s="236">
        <f>(F66+F67+F68+F69+F71+F73)</f>
        <v>0</v>
      </c>
      <c r="G78" s="365"/>
      <c r="H78" s="236">
        <f>(H66+H67+H68+H69+H71+H73)</f>
        <v>0</v>
      </c>
    </row>
    <row r="79" spans="2:8" ht="4.5" customHeight="1" thickBot="1" x14ac:dyDescent="0.3">
      <c r="B79" s="398"/>
      <c r="C79" s="399"/>
      <c r="D79" s="399"/>
      <c r="E79" s="399"/>
      <c r="F79" s="368"/>
      <c r="G79" s="368"/>
      <c r="H79" s="2"/>
    </row>
    <row r="80" spans="2:8" ht="19.5" customHeight="1" thickBot="1" x14ac:dyDescent="0.3">
      <c r="B80" s="1037" t="s">
        <v>432</v>
      </c>
      <c r="C80" s="1074"/>
      <c r="D80" s="1074"/>
      <c r="E80" s="980"/>
      <c r="F80" s="237">
        <f>(F78*F63)+F76</f>
        <v>0</v>
      </c>
      <c r="G80" s="383"/>
      <c r="H80" s="237">
        <f>(H78*H63)+H76</f>
        <v>0</v>
      </c>
    </row>
    <row r="81" spans="2:8" ht="4.5" customHeight="1" thickBot="1" x14ac:dyDescent="0.3">
      <c r="B81" s="377"/>
      <c r="C81" s="378"/>
      <c r="D81" s="378"/>
      <c r="E81" s="378"/>
      <c r="F81" s="379"/>
      <c r="G81" s="380"/>
      <c r="H81" s="381"/>
    </row>
    <row r="82" spans="2:8" ht="20.100000000000001" customHeight="1" thickBot="1" x14ac:dyDescent="0.3">
      <c r="B82" s="392"/>
      <c r="C82" s="383"/>
      <c r="D82" s="366"/>
      <c r="E82" s="97"/>
      <c r="F82" s="237">
        <f>F61+F80</f>
        <v>0</v>
      </c>
      <c r="G82" s="385" t="s">
        <v>302</v>
      </c>
      <c r="H82" s="237">
        <f>H61+H80</f>
        <v>0</v>
      </c>
    </row>
    <row r="83" spans="2:8" ht="9.9499999999999993" customHeight="1" thickBot="1" x14ac:dyDescent="0.3">
      <c r="B83" s="392"/>
      <c r="C83" s="386"/>
      <c r="D83" s="386"/>
      <c r="E83" s="386"/>
      <c r="F83" s="387"/>
      <c r="G83" s="383"/>
      <c r="H83" s="2"/>
    </row>
    <row r="84" spans="2:8" ht="20.100000000000001" customHeight="1" thickBot="1" x14ac:dyDescent="0.3">
      <c r="B84" s="392"/>
      <c r="C84" s="386"/>
      <c r="D84" s="386"/>
      <c r="E84" s="386"/>
      <c r="F84" s="237">
        <f>F82/12</f>
        <v>0</v>
      </c>
      <c r="G84" s="385" t="s">
        <v>366</v>
      </c>
      <c r="H84" s="231">
        <f>H82/12</f>
        <v>0</v>
      </c>
    </row>
    <row r="85" spans="2:8" ht="9.9499999999999993" customHeight="1" thickBot="1" x14ac:dyDescent="0.3">
      <c r="B85" s="392"/>
      <c r="C85" s="386"/>
      <c r="D85" s="386"/>
      <c r="E85" s="386"/>
      <c r="F85" s="387"/>
      <c r="G85" s="383"/>
      <c r="H85" s="2"/>
    </row>
    <row r="86" spans="2:8" ht="20.100000000000001" customHeight="1" thickBot="1" x14ac:dyDescent="0.3">
      <c r="B86" s="30"/>
      <c r="C86" s="369"/>
      <c r="D86" s="369"/>
      <c r="E86" s="369"/>
      <c r="F86" s="1081" t="s">
        <v>44</v>
      </c>
      <c r="G86" s="1081"/>
      <c r="H86" s="231">
        <f>(F82+H82)/24</f>
        <v>0</v>
      </c>
    </row>
    <row r="87" spans="2:8" ht="9.75" customHeight="1" thickBot="1" x14ac:dyDescent="0.3">
      <c r="B87" s="388"/>
      <c r="C87" s="384"/>
      <c r="D87" s="384"/>
      <c r="E87" s="384"/>
      <c r="F87" s="389"/>
      <c r="G87" s="389"/>
      <c r="H87" s="390"/>
    </row>
    <row r="88" spans="2:8" ht="20.100000000000001" customHeight="1" thickBot="1" x14ac:dyDescent="0.3">
      <c r="B88" s="678" t="s">
        <v>49</v>
      </c>
      <c r="C88" s="679"/>
      <c r="D88" s="679"/>
      <c r="E88" s="679"/>
      <c r="F88" s="679"/>
      <c r="G88" s="679"/>
      <c r="H88" s="680"/>
    </row>
    <row r="89" spans="2:8" ht="15" customHeight="1" x14ac:dyDescent="0.25">
      <c r="B89" s="753"/>
      <c r="C89" s="754"/>
      <c r="D89" s="754"/>
      <c r="E89" s="754"/>
      <c r="F89" s="754"/>
      <c r="G89" s="754"/>
      <c r="H89" s="755"/>
    </row>
    <row r="90" spans="2:8" ht="15" customHeight="1" x14ac:dyDescent="0.25">
      <c r="B90" s="756"/>
      <c r="C90" s="1001"/>
      <c r="D90" s="1001"/>
      <c r="E90" s="1001"/>
      <c r="F90" s="1001"/>
      <c r="G90" s="1001"/>
      <c r="H90" s="758"/>
    </row>
    <row r="91" spans="2:8" ht="15" customHeight="1" x14ac:dyDescent="0.25">
      <c r="B91" s="756"/>
      <c r="C91" s="1001"/>
      <c r="D91" s="1001"/>
      <c r="E91" s="1001"/>
      <c r="F91" s="1001"/>
      <c r="G91" s="1001"/>
      <c r="H91" s="758"/>
    </row>
    <row r="92" spans="2:8" ht="15" customHeight="1" x14ac:dyDescent="0.25">
      <c r="B92" s="756"/>
      <c r="C92" s="1001"/>
      <c r="D92" s="1001"/>
      <c r="E92" s="1001"/>
      <c r="F92" s="1001"/>
      <c r="G92" s="1001"/>
      <c r="H92" s="758"/>
    </row>
    <row r="93" spans="2:8" ht="15" customHeight="1" x14ac:dyDescent="0.25">
      <c r="B93" s="756"/>
      <c r="C93" s="1001"/>
      <c r="D93" s="1001"/>
      <c r="E93" s="1001"/>
      <c r="F93" s="1001"/>
      <c r="G93" s="1001"/>
      <c r="H93" s="758"/>
    </row>
    <row r="94" spans="2:8" ht="15" customHeight="1" thickBot="1" x14ac:dyDescent="0.3">
      <c r="B94" s="759"/>
      <c r="C94" s="760"/>
      <c r="D94" s="760"/>
      <c r="E94" s="760"/>
      <c r="F94" s="760"/>
      <c r="G94" s="760"/>
      <c r="H94" s="761"/>
    </row>
  </sheetData>
  <sheetProtection algorithmName="SHA-512" hashValue="bpp9opMiDcQgnqwlc0cAQ8Nh9eSXJ46SysJKBNLBGfU3ika/h5EqS/xsRsaTppTzThz8ldUYOWLBna12ZIAQSQ==" saltValue="6vQp5I0QH07hJEmhmZnaOw==" spinCount="100000" sheet="1" objects="1" scenarios="1"/>
  <mergeCells count="46">
    <mergeCell ref="B80:E80"/>
    <mergeCell ref="F86:G86"/>
    <mergeCell ref="B88:H88"/>
    <mergeCell ref="B89:H94"/>
    <mergeCell ref="B24:H24"/>
    <mergeCell ref="B25:E25"/>
    <mergeCell ref="B41:H41"/>
    <mergeCell ref="B42:H47"/>
    <mergeCell ref="B48:H50"/>
    <mergeCell ref="B78:E78"/>
    <mergeCell ref="B65:E65"/>
    <mergeCell ref="B66:E66"/>
    <mergeCell ref="B67:E67"/>
    <mergeCell ref="B68:E68"/>
    <mergeCell ref="B71:E71"/>
    <mergeCell ref="B72:E72"/>
    <mergeCell ref="B76:E76"/>
    <mergeCell ref="F39:G39"/>
    <mergeCell ref="E52:H52"/>
    <mergeCell ref="E54:H54"/>
    <mergeCell ref="B55:H55"/>
    <mergeCell ref="B59:E59"/>
    <mergeCell ref="B63:E63"/>
    <mergeCell ref="B69:E69"/>
    <mergeCell ref="B70:H70"/>
    <mergeCell ref="B12:E12"/>
    <mergeCell ref="B17:E17"/>
    <mergeCell ref="B19:E19"/>
    <mergeCell ref="B73:E73"/>
    <mergeCell ref="B74:E74"/>
    <mergeCell ref="B2:H4"/>
    <mergeCell ref="B28:E28"/>
    <mergeCell ref="B27:E27"/>
    <mergeCell ref="B58:E58"/>
    <mergeCell ref="B26:E26"/>
    <mergeCell ref="B31:E31"/>
    <mergeCell ref="B33:E33"/>
    <mergeCell ref="B29:E29"/>
    <mergeCell ref="B20:E20"/>
    <mergeCell ref="B21:E21"/>
    <mergeCell ref="B23:E23"/>
    <mergeCell ref="E6:H6"/>
    <mergeCell ref="E8:H8"/>
    <mergeCell ref="B13:E13"/>
    <mergeCell ref="B9:H9"/>
    <mergeCell ref="B22:E22"/>
  </mergeCells>
  <pageMargins left="0.25" right="0.25" top="0.5" bottom="0.25" header="0.3" footer="0.3"/>
  <pageSetup orientation="portrait" r:id="rId1"/>
  <rowBreaks count="1" manualBreakCount="1">
    <brk id="47" max="16383"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B1:T145"/>
  <sheetViews>
    <sheetView showGridLines="0" showRowColHeaders="0" workbookViewId="0">
      <pane xSplit="28410" topLeftCell="Y1"/>
      <selection activeCell="E7" sqref="E7:I7"/>
      <selection pane="topRight" activeCell="Y1" sqref="Y1"/>
    </sheetView>
  </sheetViews>
  <sheetFormatPr defaultColWidth="10.7109375" defaultRowHeight="20.100000000000001" customHeight="1" x14ac:dyDescent="0.25"/>
  <cols>
    <col min="1" max="1" width="2.7109375" style="1" customWidth="1"/>
    <col min="2" max="3" width="10.7109375" style="1"/>
    <col min="4" max="6" width="10.7109375" style="1" customWidth="1"/>
    <col min="7" max="7" width="15.7109375" style="1" customWidth="1"/>
    <col min="8" max="8" width="18" style="130" customWidth="1"/>
    <col min="9" max="9" width="15.7109375" style="1" customWidth="1"/>
    <col min="10" max="10" width="5.7109375" style="1" customWidth="1"/>
    <col min="11" max="14" width="10.7109375" style="1"/>
    <col min="15" max="15" width="18.28515625" style="1" customWidth="1"/>
    <col min="16" max="18" width="10.7109375" style="1"/>
    <col min="19" max="19" width="13.140625" style="1" customWidth="1"/>
    <col min="20" max="16384" width="10.7109375" style="1"/>
  </cols>
  <sheetData>
    <row r="1" spans="2:20" ht="20.100000000000001" customHeight="1" thickBot="1" x14ac:dyDescent="0.3">
      <c r="I1" s="274">
        <v>2021</v>
      </c>
      <c r="J1" s="80"/>
      <c r="K1"/>
      <c r="L1"/>
      <c r="M1"/>
      <c r="N1"/>
      <c r="O1"/>
      <c r="P1"/>
      <c r="Q1"/>
      <c r="R1"/>
      <c r="S1"/>
      <c r="T1"/>
    </row>
    <row r="2" spans="2:20" ht="20.100000000000001" customHeight="1" x14ac:dyDescent="0.25">
      <c r="B2" s="700" t="s">
        <v>242</v>
      </c>
      <c r="C2" s="701"/>
      <c r="D2" s="701"/>
      <c r="E2" s="701"/>
      <c r="F2" s="701"/>
      <c r="G2" s="701"/>
      <c r="H2" s="701"/>
      <c r="I2" s="702"/>
      <c r="J2" s="46"/>
      <c r="K2" s="23"/>
      <c r="L2" s="29"/>
      <c r="M2" s="29"/>
      <c r="N2" s="29"/>
      <c r="O2" s="29"/>
      <c r="P2" s="29"/>
      <c r="Q2" s="29"/>
      <c r="R2" s="54"/>
      <c r="S2"/>
      <c r="T2"/>
    </row>
    <row r="3" spans="2:20" ht="20.100000000000001" customHeight="1" x14ac:dyDescent="0.25">
      <c r="B3" s="703"/>
      <c r="C3" s="711"/>
      <c r="D3" s="711"/>
      <c r="E3" s="711"/>
      <c r="F3" s="711"/>
      <c r="G3" s="711"/>
      <c r="H3" s="711"/>
      <c r="I3" s="705"/>
      <c r="J3" s="46"/>
      <c r="K3" s="30"/>
      <c r="L3"/>
      <c r="M3"/>
      <c r="N3"/>
      <c r="O3"/>
      <c r="P3"/>
      <c r="Q3"/>
      <c r="R3" s="24"/>
      <c r="S3"/>
      <c r="T3"/>
    </row>
    <row r="4" spans="2:20" ht="20.100000000000001" customHeight="1" x14ac:dyDescent="0.25">
      <c r="B4" s="703"/>
      <c r="C4" s="711"/>
      <c r="D4" s="711"/>
      <c r="E4" s="711"/>
      <c r="F4" s="711"/>
      <c r="G4" s="711"/>
      <c r="H4" s="711"/>
      <c r="I4" s="705"/>
      <c r="J4" s="46"/>
      <c r="K4" s="30"/>
      <c r="L4"/>
      <c r="M4"/>
      <c r="N4"/>
      <c r="O4"/>
      <c r="P4"/>
      <c r="Q4"/>
      <c r="R4" s="24"/>
      <c r="S4"/>
      <c r="T4"/>
    </row>
    <row r="5" spans="2:20" ht="20.100000000000001" customHeight="1" thickBot="1" x14ac:dyDescent="0.3">
      <c r="B5" s="706"/>
      <c r="C5" s="707"/>
      <c r="D5" s="707"/>
      <c r="E5" s="707"/>
      <c r="F5" s="707"/>
      <c r="G5" s="707"/>
      <c r="H5" s="707"/>
      <c r="I5" s="708"/>
      <c r="J5" s="46"/>
      <c r="K5" s="30"/>
      <c r="L5"/>
      <c r="M5"/>
      <c r="N5"/>
      <c r="O5"/>
      <c r="P5"/>
      <c r="Q5"/>
      <c r="R5" s="24"/>
      <c r="S5"/>
      <c r="T5"/>
    </row>
    <row r="6" spans="2:20" ht="9.9499999999999993" customHeight="1" x14ac:dyDescent="0.25">
      <c r="B6" s="3"/>
      <c r="I6" s="2"/>
      <c r="K6" s="30"/>
      <c r="L6"/>
      <c r="M6"/>
      <c r="N6"/>
      <c r="O6"/>
      <c r="P6"/>
      <c r="Q6"/>
      <c r="R6" s="24"/>
      <c r="S6"/>
      <c r="T6"/>
    </row>
    <row r="7" spans="2:20" ht="20.100000000000001" customHeight="1" x14ac:dyDescent="0.25">
      <c r="B7" s="3"/>
      <c r="C7" s="723" t="s">
        <v>367</v>
      </c>
      <c r="D7" s="1105"/>
      <c r="E7" s="983"/>
      <c r="F7" s="984"/>
      <c r="G7" s="984"/>
      <c r="H7" s="984"/>
      <c r="I7" s="1076"/>
      <c r="J7" s="17"/>
      <c r="K7" s="30"/>
      <c r="L7"/>
      <c r="M7"/>
      <c r="N7"/>
      <c r="O7"/>
      <c r="P7"/>
      <c r="Q7"/>
      <c r="R7" s="24"/>
      <c r="S7"/>
      <c r="T7"/>
    </row>
    <row r="8" spans="2:20" ht="9.9499999999999993" customHeight="1" x14ac:dyDescent="0.25">
      <c r="B8" s="3"/>
      <c r="C8" s="80"/>
      <c r="D8" s="80"/>
      <c r="I8" s="2"/>
      <c r="K8" s="30"/>
      <c r="L8"/>
      <c r="M8"/>
      <c r="N8"/>
      <c r="O8"/>
      <c r="P8"/>
      <c r="Q8"/>
      <c r="R8" s="24"/>
      <c r="S8"/>
      <c r="T8"/>
    </row>
    <row r="9" spans="2:20" ht="20.100000000000001" customHeight="1" x14ac:dyDescent="0.25">
      <c r="B9" s="3"/>
      <c r="C9" s="723" t="s">
        <v>65</v>
      </c>
      <c r="D9" s="1105"/>
      <c r="E9" s="983"/>
      <c r="F9" s="984"/>
      <c r="G9" s="984"/>
      <c r="H9" s="984"/>
      <c r="I9" s="1076"/>
      <c r="K9" s="30"/>
      <c r="L9"/>
      <c r="M9"/>
      <c r="N9"/>
      <c r="O9"/>
      <c r="P9"/>
      <c r="Q9"/>
      <c r="R9" s="24"/>
      <c r="S9"/>
      <c r="T9"/>
    </row>
    <row r="10" spans="2:20" ht="9.9499999999999993" customHeight="1" x14ac:dyDescent="0.25">
      <c r="B10" s="137"/>
      <c r="C10" s="82"/>
      <c r="D10" s="194"/>
      <c r="E10" s="193"/>
      <c r="F10" s="193"/>
      <c r="G10" s="193"/>
      <c r="H10" s="193"/>
      <c r="I10" s="195"/>
      <c r="K10" s="30"/>
      <c r="L10"/>
      <c r="M10"/>
      <c r="N10"/>
      <c r="O10"/>
      <c r="P10"/>
      <c r="Q10"/>
      <c r="R10" s="24"/>
      <c r="S10"/>
      <c r="T10"/>
    </row>
    <row r="11" spans="2:20" ht="20.100000000000001" customHeight="1" x14ac:dyDescent="0.25">
      <c r="B11" s="782" t="s">
        <v>289</v>
      </c>
      <c r="C11" s="712"/>
      <c r="D11" s="712"/>
      <c r="E11" s="712"/>
      <c r="F11" s="712"/>
      <c r="G11" s="712"/>
      <c r="H11" s="712"/>
      <c r="I11" s="783"/>
      <c r="J11" s="74"/>
      <c r="K11" s="30"/>
      <c r="L11"/>
      <c r="M11"/>
      <c r="N11"/>
      <c r="O11"/>
      <c r="P11"/>
      <c r="Q11"/>
      <c r="R11" s="24"/>
      <c r="S11"/>
      <c r="T11"/>
    </row>
    <row r="12" spans="2:20" ht="9.9499999999999993" customHeight="1" x14ac:dyDescent="0.25">
      <c r="B12" s="156"/>
      <c r="C12" s="74"/>
      <c r="D12" s="74"/>
      <c r="E12" s="74"/>
      <c r="F12" s="74"/>
      <c r="G12" s="74"/>
      <c r="H12" s="74"/>
      <c r="I12" s="157"/>
      <c r="J12" s="74"/>
      <c r="K12" s="30"/>
      <c r="L12"/>
      <c r="M12"/>
      <c r="N12"/>
      <c r="O12"/>
      <c r="P12"/>
      <c r="Q12"/>
      <c r="R12" s="24"/>
      <c r="S12"/>
      <c r="T12"/>
    </row>
    <row r="13" spans="2:20" ht="20.100000000000001" customHeight="1" x14ac:dyDescent="0.25">
      <c r="B13" s="154"/>
      <c r="C13" s="196"/>
      <c r="D13" s="17"/>
      <c r="E13" s="17"/>
      <c r="F13" s="74" t="s">
        <v>2</v>
      </c>
      <c r="G13" s="128"/>
      <c r="H13" s="543" t="s">
        <v>466</v>
      </c>
      <c r="I13" s="146"/>
      <c r="K13" s="30"/>
      <c r="L13"/>
      <c r="M13"/>
      <c r="N13"/>
      <c r="O13"/>
      <c r="P13"/>
      <c r="Q13"/>
      <c r="R13" s="24"/>
      <c r="S13"/>
      <c r="T13"/>
    </row>
    <row r="14" spans="2:20" ht="9.9499999999999993" customHeight="1" x14ac:dyDescent="0.25">
      <c r="B14" s="154"/>
      <c r="C14" s="196"/>
      <c r="D14" s="17"/>
      <c r="E14" s="17"/>
      <c r="F14" s="17"/>
      <c r="G14" s="17"/>
      <c r="H14" s="36"/>
      <c r="I14" s="19"/>
      <c r="K14" s="30"/>
      <c r="L14"/>
      <c r="M14"/>
      <c r="N14"/>
      <c r="O14"/>
      <c r="P14"/>
      <c r="Q14"/>
      <c r="R14" s="24"/>
      <c r="S14"/>
      <c r="T14"/>
    </row>
    <row r="15" spans="2:20" ht="20.100000000000001" customHeight="1" x14ac:dyDescent="0.25">
      <c r="B15" s="1090" t="s">
        <v>368</v>
      </c>
      <c r="C15" s="1091"/>
      <c r="D15" s="1091"/>
      <c r="E15" s="1091"/>
      <c r="F15" s="1092"/>
      <c r="G15" s="47">
        <v>0</v>
      </c>
      <c r="H15" s="36"/>
      <c r="I15" s="133">
        <v>0</v>
      </c>
      <c r="K15" s="30"/>
      <c r="L15"/>
      <c r="M15"/>
      <c r="N15"/>
      <c r="O15"/>
      <c r="P15"/>
      <c r="Q15"/>
      <c r="R15" s="24"/>
      <c r="S15"/>
      <c r="T15"/>
    </row>
    <row r="16" spans="2:20" ht="20.100000000000001" customHeight="1" x14ac:dyDescent="0.25">
      <c r="B16" s="1090" t="s">
        <v>369</v>
      </c>
      <c r="C16" s="1091"/>
      <c r="D16" s="1091"/>
      <c r="E16" s="1091"/>
      <c r="F16" s="1092"/>
      <c r="G16" s="83">
        <v>0</v>
      </c>
      <c r="H16" s="275" t="s">
        <v>43</v>
      </c>
      <c r="I16" s="134">
        <v>0</v>
      </c>
      <c r="K16" s="30"/>
      <c r="L16"/>
      <c r="M16"/>
      <c r="N16"/>
      <c r="O16"/>
      <c r="P16"/>
      <c r="Q16"/>
      <c r="R16" s="24"/>
      <c r="S16"/>
      <c r="T16"/>
    </row>
    <row r="17" spans="2:20" ht="20.100000000000001" customHeight="1" x14ac:dyDescent="0.25">
      <c r="B17" s="1090" t="s">
        <v>370</v>
      </c>
      <c r="C17" s="1091"/>
      <c r="D17" s="1091"/>
      <c r="E17" s="1091"/>
      <c r="F17" s="1092"/>
      <c r="G17" s="47">
        <v>0</v>
      </c>
      <c r="H17" s="401" t="s">
        <v>433</v>
      </c>
      <c r="I17" s="133">
        <v>0</v>
      </c>
      <c r="K17" s="30"/>
      <c r="L17"/>
      <c r="M17"/>
      <c r="N17"/>
      <c r="O17"/>
      <c r="P17"/>
      <c r="Q17"/>
      <c r="R17" s="24"/>
      <c r="S17"/>
      <c r="T17"/>
    </row>
    <row r="18" spans="2:20" ht="20.100000000000001" customHeight="1" x14ac:dyDescent="0.25">
      <c r="B18" s="1090" t="s">
        <v>371</v>
      </c>
      <c r="C18" s="1091"/>
      <c r="D18" s="1091"/>
      <c r="E18" s="1091"/>
      <c r="F18" s="1092"/>
      <c r="G18" s="47">
        <v>0</v>
      </c>
      <c r="H18" s="402" t="s">
        <v>286</v>
      </c>
      <c r="I18" s="133">
        <v>0</v>
      </c>
      <c r="K18" s="30"/>
      <c r="L18"/>
      <c r="M18"/>
      <c r="N18"/>
      <c r="O18"/>
      <c r="P18"/>
      <c r="Q18"/>
      <c r="R18" s="24"/>
      <c r="S18"/>
      <c r="T18"/>
    </row>
    <row r="19" spans="2:20" ht="20.100000000000001" customHeight="1" x14ac:dyDescent="0.25">
      <c r="B19" s="768" t="s">
        <v>372</v>
      </c>
      <c r="C19" s="769"/>
      <c r="D19" s="769"/>
      <c r="E19" s="769"/>
      <c r="F19" s="912"/>
      <c r="G19" s="78">
        <v>0</v>
      </c>
      <c r="H19" s="197"/>
      <c r="I19" s="135">
        <v>0</v>
      </c>
      <c r="K19" s="30"/>
      <c r="L19"/>
      <c r="M19"/>
      <c r="N19"/>
      <c r="O19"/>
      <c r="P19"/>
      <c r="Q19"/>
      <c r="R19" s="24"/>
      <c r="S19"/>
      <c r="T19"/>
    </row>
    <row r="20" spans="2:20" ht="20.100000000000001" customHeight="1" x14ac:dyDescent="0.25">
      <c r="B20" s="1090" t="s">
        <v>373</v>
      </c>
      <c r="C20" s="1091"/>
      <c r="D20" s="1091"/>
      <c r="E20" s="1091"/>
      <c r="F20" s="1092"/>
      <c r="G20" s="78">
        <v>0</v>
      </c>
      <c r="H20" s="197"/>
      <c r="I20" s="135">
        <v>0</v>
      </c>
      <c r="K20" s="30"/>
      <c r="L20"/>
      <c r="M20"/>
      <c r="N20"/>
      <c r="O20"/>
      <c r="P20"/>
      <c r="Q20"/>
      <c r="R20" s="24"/>
      <c r="S20"/>
      <c r="T20"/>
    </row>
    <row r="21" spans="2:20" ht="20.100000000000001" customHeight="1" x14ac:dyDescent="0.25">
      <c r="B21" s="1090" t="s">
        <v>374</v>
      </c>
      <c r="C21" s="1091"/>
      <c r="D21" s="1091"/>
      <c r="E21" s="1091"/>
      <c r="F21" s="1092"/>
      <c r="G21" s="78">
        <v>0</v>
      </c>
      <c r="H21" s="197"/>
      <c r="I21" s="135">
        <v>0</v>
      </c>
      <c r="K21" s="30"/>
      <c r="L21"/>
      <c r="M21"/>
      <c r="N21"/>
      <c r="O21"/>
      <c r="P21"/>
      <c r="Q21"/>
      <c r="R21" s="24"/>
      <c r="S21"/>
      <c r="T21"/>
    </row>
    <row r="22" spans="2:20" ht="20.100000000000001" customHeight="1" x14ac:dyDescent="0.25">
      <c r="B22" s="1090" t="s">
        <v>375</v>
      </c>
      <c r="C22" s="1091"/>
      <c r="D22" s="1091"/>
      <c r="E22" s="1091"/>
      <c r="F22" s="1092"/>
      <c r="G22" s="78">
        <v>0</v>
      </c>
      <c r="H22" s="197"/>
      <c r="I22" s="135">
        <v>0</v>
      </c>
      <c r="K22" s="30"/>
      <c r="L22"/>
      <c r="M22"/>
      <c r="N22"/>
      <c r="O22"/>
      <c r="P22"/>
      <c r="Q22"/>
      <c r="R22" s="24"/>
      <c r="S22"/>
      <c r="T22"/>
    </row>
    <row r="23" spans="2:20" ht="20.100000000000001" customHeight="1" x14ac:dyDescent="0.25">
      <c r="B23" s="768" t="s">
        <v>45</v>
      </c>
      <c r="C23" s="769"/>
      <c r="D23" s="769"/>
      <c r="E23" s="769"/>
      <c r="F23" s="912"/>
      <c r="G23" s="84">
        <v>0</v>
      </c>
      <c r="H23" s="275" t="s">
        <v>43</v>
      </c>
      <c r="I23" s="136">
        <v>0</v>
      </c>
      <c r="K23" s="30"/>
      <c r="L23"/>
      <c r="M23"/>
      <c r="N23"/>
      <c r="O23"/>
      <c r="P23"/>
      <c r="Q23"/>
      <c r="R23" s="24"/>
      <c r="S23"/>
      <c r="T23"/>
    </row>
    <row r="24" spans="2:20" ht="15" customHeight="1" x14ac:dyDescent="0.25">
      <c r="B24" s="1069" t="s">
        <v>243</v>
      </c>
      <c r="C24" s="1086"/>
      <c r="D24" s="1086"/>
      <c r="E24" s="1086"/>
      <c r="F24" s="1086"/>
      <c r="G24" s="197" t="s">
        <v>2</v>
      </c>
      <c r="H24" s="197"/>
      <c r="I24" s="19"/>
      <c r="K24" s="30"/>
      <c r="L24"/>
      <c r="M24"/>
      <c r="N24"/>
      <c r="O24"/>
      <c r="P24"/>
      <c r="Q24"/>
      <c r="R24" s="24"/>
      <c r="S24"/>
      <c r="T24"/>
    </row>
    <row r="25" spans="2:20" ht="20.100000000000001" customHeight="1" x14ac:dyDescent="0.25">
      <c r="B25" s="768" t="s">
        <v>244</v>
      </c>
      <c r="C25" s="769"/>
      <c r="D25" s="769"/>
      <c r="E25" s="769"/>
      <c r="F25" s="912"/>
      <c r="G25" s="84">
        <v>0</v>
      </c>
      <c r="H25" s="275" t="s">
        <v>43</v>
      </c>
      <c r="I25" s="136">
        <v>0</v>
      </c>
      <c r="K25" s="30"/>
      <c r="L25"/>
      <c r="M25"/>
      <c r="N25"/>
      <c r="O25"/>
      <c r="P25"/>
      <c r="Q25"/>
      <c r="R25" s="24"/>
      <c r="S25"/>
      <c r="T25"/>
    </row>
    <row r="26" spans="2:20" ht="15" customHeight="1" x14ac:dyDescent="0.25">
      <c r="B26" s="1069" t="s">
        <v>338</v>
      </c>
      <c r="C26" s="1086"/>
      <c r="D26" s="1086"/>
      <c r="E26" s="1086"/>
      <c r="F26" s="1086"/>
      <c r="G26" s="197" t="s">
        <v>2</v>
      </c>
      <c r="H26" s="176"/>
      <c r="I26" s="19"/>
      <c r="K26" s="30"/>
      <c r="L26"/>
      <c r="M26"/>
      <c r="N26"/>
      <c r="O26"/>
      <c r="P26"/>
      <c r="Q26"/>
      <c r="R26" s="24"/>
      <c r="S26"/>
      <c r="T26"/>
    </row>
    <row r="27" spans="2:20" ht="20.100000000000001" customHeight="1" x14ac:dyDescent="0.25">
      <c r="B27" s="1090" t="s">
        <v>376</v>
      </c>
      <c r="C27" s="1091"/>
      <c r="D27" s="1091"/>
      <c r="E27" s="1091"/>
      <c r="F27" s="1092"/>
      <c r="G27" s="84">
        <v>0</v>
      </c>
      <c r="H27" s="265" t="s">
        <v>43</v>
      </c>
      <c r="I27" s="136">
        <v>0</v>
      </c>
      <c r="K27" s="30"/>
      <c r="L27"/>
      <c r="M27"/>
      <c r="N27"/>
      <c r="O27"/>
      <c r="P27"/>
      <c r="Q27"/>
      <c r="R27" s="24"/>
      <c r="S27"/>
      <c r="T27"/>
    </row>
    <row r="28" spans="2:20" ht="9.9499999999999993" customHeight="1" thickBot="1" x14ac:dyDescent="0.3">
      <c r="B28" s="79"/>
      <c r="C28" s="769"/>
      <c r="D28" s="1091"/>
      <c r="E28" s="1091"/>
      <c r="F28" s="1091"/>
      <c r="G28" s="197"/>
      <c r="H28" s="197"/>
      <c r="I28" s="19"/>
      <c r="K28" s="30"/>
      <c r="L28"/>
      <c r="M28"/>
      <c r="N28"/>
      <c r="O28"/>
      <c r="P28"/>
      <c r="Q28"/>
      <c r="R28" s="24"/>
      <c r="S28"/>
      <c r="T28"/>
    </row>
    <row r="29" spans="2:20" ht="20.100000000000001" customHeight="1" thickBot="1" x14ac:dyDescent="0.3">
      <c r="B29" s="1037" t="s">
        <v>332</v>
      </c>
      <c r="C29" s="869"/>
      <c r="D29" s="869"/>
      <c r="E29" s="869"/>
      <c r="F29" s="869"/>
      <c r="G29" s="236">
        <f>SUM(G15:G27)</f>
        <v>0</v>
      </c>
      <c r="I29" s="236">
        <f>SUM(I15:I27)</f>
        <v>0</v>
      </c>
      <c r="K29" s="30"/>
      <c r="L29"/>
      <c r="M29"/>
      <c r="N29"/>
      <c r="O29"/>
      <c r="P29"/>
      <c r="Q29"/>
      <c r="R29" s="24"/>
      <c r="S29"/>
      <c r="T29"/>
    </row>
    <row r="30" spans="2:20" ht="9.9499999999999993" customHeight="1" x14ac:dyDescent="0.25">
      <c r="B30" s="137"/>
      <c r="C30" s="82"/>
      <c r="D30" s="82"/>
      <c r="E30" s="82"/>
      <c r="F30" s="82"/>
      <c r="G30" s="132"/>
      <c r="I30" s="138"/>
      <c r="K30" s="30"/>
      <c r="L30"/>
      <c r="M30"/>
      <c r="N30"/>
      <c r="O30"/>
      <c r="P30"/>
      <c r="Q30"/>
      <c r="R30" s="24"/>
      <c r="S30"/>
      <c r="T30"/>
    </row>
    <row r="31" spans="2:20" ht="20.100000000000001" customHeight="1" x14ac:dyDescent="0.25">
      <c r="B31" s="1087" t="s">
        <v>377</v>
      </c>
      <c r="C31" s="1088"/>
      <c r="D31" s="1088"/>
      <c r="E31" s="1088"/>
      <c r="F31" s="1089"/>
      <c r="G31" s="85">
        <v>1</v>
      </c>
      <c r="H31" s="124"/>
      <c r="I31" s="139">
        <v>1</v>
      </c>
      <c r="K31" s="30"/>
      <c r="L31"/>
      <c r="M31"/>
      <c r="N31"/>
      <c r="O31"/>
      <c r="P31"/>
      <c r="Q31"/>
      <c r="R31" s="24"/>
      <c r="S31"/>
      <c r="T31"/>
    </row>
    <row r="32" spans="2:20" ht="9.9499999999999993" customHeight="1" x14ac:dyDescent="0.25">
      <c r="B32" s="79"/>
      <c r="C32" s="1045" t="s">
        <v>2</v>
      </c>
      <c r="D32" s="1045"/>
      <c r="E32" s="1045"/>
      <c r="F32" s="1045"/>
      <c r="G32" s="124"/>
      <c r="H32" s="124"/>
      <c r="I32" s="19"/>
      <c r="K32" s="30"/>
      <c r="L32"/>
      <c r="M32"/>
      <c r="N32"/>
      <c r="O32"/>
      <c r="P32"/>
      <c r="Q32"/>
      <c r="R32" s="24"/>
      <c r="S32"/>
      <c r="T32"/>
    </row>
    <row r="33" spans="2:20" ht="20.100000000000001" customHeight="1" x14ac:dyDescent="0.25">
      <c r="B33" s="768" t="s">
        <v>342</v>
      </c>
      <c r="C33" s="769"/>
      <c r="D33" s="769"/>
      <c r="E33" s="769"/>
      <c r="F33" s="912"/>
      <c r="G33" s="78">
        <v>0</v>
      </c>
      <c r="H33" s="197"/>
      <c r="I33" s="135">
        <v>0</v>
      </c>
      <c r="K33" s="30"/>
      <c r="L33"/>
      <c r="M33"/>
      <c r="N33"/>
      <c r="O33"/>
      <c r="P33"/>
      <c r="Q33"/>
      <c r="R33" s="24"/>
      <c r="S33"/>
      <c r="T33"/>
    </row>
    <row r="34" spans="2:20" ht="3.95" customHeight="1" thickBot="1" x14ac:dyDescent="0.3">
      <c r="B34" s="403"/>
      <c r="C34" s="404"/>
      <c r="D34" s="404"/>
      <c r="E34" s="404"/>
      <c r="F34" s="405"/>
      <c r="G34" s="406"/>
      <c r="H34" s="197"/>
      <c r="I34" s="407"/>
      <c r="K34" s="30"/>
      <c r="L34"/>
      <c r="M34"/>
      <c r="N34"/>
      <c r="O34"/>
      <c r="P34"/>
      <c r="Q34"/>
      <c r="R34" s="24"/>
      <c r="S34"/>
      <c r="T34"/>
    </row>
    <row r="35" spans="2:20" ht="20.100000000000001" customHeight="1" thickBot="1" x14ac:dyDescent="0.3">
      <c r="B35" s="1037" t="s">
        <v>271</v>
      </c>
      <c r="C35" s="869"/>
      <c r="D35" s="869"/>
      <c r="E35" s="869"/>
      <c r="F35" s="869"/>
      <c r="G35" s="245">
        <f>(G29*G31)+G33</f>
        <v>0</v>
      </c>
      <c r="H35" s="74"/>
      <c r="I35" s="245">
        <f>(I29*I31)+I33</f>
        <v>0</v>
      </c>
      <c r="K35" s="30"/>
      <c r="L35"/>
      <c r="M35"/>
      <c r="N35"/>
      <c r="O35"/>
      <c r="P35"/>
      <c r="Q35"/>
      <c r="R35" s="24"/>
      <c r="S35"/>
      <c r="T35"/>
    </row>
    <row r="36" spans="2:20" ht="9.9499999999999993" customHeight="1" thickBot="1" x14ac:dyDescent="0.3">
      <c r="B36" s="79"/>
      <c r="C36" s="104"/>
      <c r="D36" s="104"/>
      <c r="E36" s="104"/>
      <c r="F36" s="104"/>
      <c r="G36" s="34"/>
      <c r="H36" s="74"/>
      <c r="I36" s="140" t="s">
        <v>2</v>
      </c>
      <c r="K36" s="30"/>
      <c r="L36"/>
      <c r="M36"/>
      <c r="N36"/>
      <c r="O36"/>
      <c r="P36"/>
      <c r="Q36"/>
      <c r="R36" s="24"/>
      <c r="S36"/>
      <c r="T36"/>
    </row>
    <row r="37" spans="2:20" ht="20.100000000000001" customHeight="1" thickBot="1" x14ac:dyDescent="0.3">
      <c r="B37" s="79"/>
      <c r="C37" s="104"/>
      <c r="D37" s="104"/>
      <c r="E37" s="104"/>
      <c r="G37" s="245">
        <f>G35/12</f>
        <v>0</v>
      </c>
      <c r="H37" s="15" t="s">
        <v>24</v>
      </c>
      <c r="I37" s="245">
        <f>I35/12</f>
        <v>0</v>
      </c>
      <c r="K37" s="30"/>
      <c r="L37"/>
      <c r="M37"/>
      <c r="N37"/>
      <c r="O37"/>
      <c r="P37"/>
      <c r="Q37"/>
      <c r="R37" s="24"/>
      <c r="S37"/>
      <c r="T37"/>
    </row>
    <row r="38" spans="2:20" customFormat="1" ht="9.9499999999999993" customHeight="1" thickBot="1" x14ac:dyDescent="0.3">
      <c r="B38" s="30"/>
      <c r="I38" s="24"/>
      <c r="K38" s="30"/>
      <c r="R38" s="24"/>
    </row>
    <row r="39" spans="2:20" customFormat="1" ht="20.100000000000001" customHeight="1" thickBot="1" x14ac:dyDescent="0.3">
      <c r="B39" s="3"/>
      <c r="E39" s="1102" t="s">
        <v>378</v>
      </c>
      <c r="F39" s="1102"/>
      <c r="G39" s="246">
        <f>(G35+I35)/24</f>
        <v>0</v>
      </c>
      <c r="H39" s="130"/>
      <c r="I39" s="24"/>
      <c r="K39" s="30"/>
      <c r="R39" s="24"/>
    </row>
    <row r="40" spans="2:20" customFormat="1" ht="20.100000000000001" customHeight="1" thickBot="1" x14ac:dyDescent="0.3">
      <c r="B40" s="30"/>
      <c r="G40" s="1103" t="s">
        <v>379</v>
      </c>
      <c r="H40" s="1104"/>
      <c r="I40" s="147">
        <v>0</v>
      </c>
      <c r="K40" s="30"/>
      <c r="R40" s="24"/>
    </row>
    <row r="41" spans="2:20" customFormat="1" ht="9.75" customHeight="1" thickBot="1" x14ac:dyDescent="0.3">
      <c r="B41" s="30"/>
      <c r="G41" s="198"/>
      <c r="H41" s="198"/>
      <c r="I41" s="199"/>
      <c r="K41" s="30"/>
      <c r="R41" s="24"/>
    </row>
    <row r="42" spans="2:20" ht="20.100000000000001" customHeight="1" thickBot="1" x14ac:dyDescent="0.3">
      <c r="B42" s="678" t="s">
        <v>49</v>
      </c>
      <c r="C42" s="679"/>
      <c r="D42" s="679"/>
      <c r="E42" s="679"/>
      <c r="F42" s="679"/>
      <c r="G42" s="679"/>
      <c r="H42" s="679"/>
      <c r="I42" s="680"/>
      <c r="K42" s="30"/>
      <c r="L42"/>
      <c r="M42"/>
      <c r="N42"/>
      <c r="O42"/>
      <c r="P42"/>
      <c r="Q42"/>
      <c r="R42" s="24"/>
      <c r="S42"/>
      <c r="T42"/>
    </row>
    <row r="43" spans="2:20" ht="15" customHeight="1" x14ac:dyDescent="0.25">
      <c r="B43" s="1093"/>
      <c r="C43" s="1094"/>
      <c r="D43" s="1094"/>
      <c r="E43" s="1094"/>
      <c r="F43" s="1094"/>
      <c r="G43" s="1094"/>
      <c r="H43" s="1094"/>
      <c r="I43" s="1095"/>
      <c r="K43" s="30"/>
      <c r="L43"/>
      <c r="M43"/>
      <c r="N43"/>
      <c r="O43"/>
      <c r="P43"/>
      <c r="Q43"/>
      <c r="R43" s="24"/>
      <c r="S43"/>
      <c r="T43"/>
    </row>
    <row r="44" spans="2:20" ht="15" customHeight="1" x14ac:dyDescent="0.25">
      <c r="B44" s="1096"/>
      <c r="C44" s="1097"/>
      <c r="D44" s="1097"/>
      <c r="E44" s="1097"/>
      <c r="F44" s="1097"/>
      <c r="G44" s="1097"/>
      <c r="H44" s="1097"/>
      <c r="I44" s="1098"/>
      <c r="K44" s="30"/>
      <c r="L44"/>
      <c r="M44"/>
      <c r="N44"/>
      <c r="O44"/>
      <c r="P44"/>
      <c r="Q44"/>
      <c r="R44" s="24"/>
      <c r="S44"/>
      <c r="T44"/>
    </row>
    <row r="45" spans="2:20" ht="15" customHeight="1" x14ac:dyDescent="0.25">
      <c r="B45" s="1096"/>
      <c r="C45" s="1097"/>
      <c r="D45" s="1097"/>
      <c r="E45" s="1097"/>
      <c r="F45" s="1097"/>
      <c r="G45" s="1097"/>
      <c r="H45" s="1097"/>
      <c r="I45" s="1098"/>
      <c r="K45" s="30"/>
      <c r="L45"/>
      <c r="M45"/>
      <c r="N45"/>
      <c r="O45"/>
      <c r="P45"/>
      <c r="Q45"/>
      <c r="R45" s="24"/>
      <c r="S45"/>
      <c r="T45"/>
    </row>
    <row r="46" spans="2:20" ht="15" customHeight="1" x14ac:dyDescent="0.25">
      <c r="B46" s="1096"/>
      <c r="C46" s="1097"/>
      <c r="D46" s="1097"/>
      <c r="E46" s="1097"/>
      <c r="F46" s="1097"/>
      <c r="G46" s="1097"/>
      <c r="H46" s="1097"/>
      <c r="I46" s="1098"/>
      <c r="K46" s="30"/>
      <c r="L46"/>
      <c r="M46"/>
      <c r="N46"/>
      <c r="O46"/>
      <c r="P46"/>
      <c r="Q46"/>
      <c r="R46" s="24"/>
      <c r="S46"/>
      <c r="T46"/>
    </row>
    <row r="47" spans="2:20" ht="15" customHeight="1" x14ac:dyDescent="0.25">
      <c r="B47" s="1096"/>
      <c r="C47" s="1097"/>
      <c r="D47" s="1097"/>
      <c r="E47" s="1097"/>
      <c r="F47" s="1097"/>
      <c r="G47" s="1097"/>
      <c r="H47" s="1097"/>
      <c r="I47" s="1098"/>
      <c r="K47" s="30"/>
      <c r="L47"/>
      <c r="M47"/>
      <c r="N47"/>
      <c r="O47"/>
      <c r="P47"/>
      <c r="Q47"/>
      <c r="R47" s="24"/>
      <c r="S47"/>
      <c r="T47"/>
    </row>
    <row r="48" spans="2:20" ht="15" customHeight="1" thickBot="1" x14ac:dyDescent="0.3">
      <c r="B48" s="1099"/>
      <c r="C48" s="1100"/>
      <c r="D48" s="1100"/>
      <c r="E48" s="1100"/>
      <c r="F48" s="1100"/>
      <c r="G48" s="1100"/>
      <c r="H48" s="1100"/>
      <c r="I48" s="1101"/>
      <c r="K48" s="30"/>
      <c r="L48"/>
      <c r="M48"/>
      <c r="N48"/>
      <c r="O48"/>
      <c r="P48"/>
      <c r="Q48"/>
      <c r="R48" s="24"/>
      <c r="S48"/>
      <c r="T48"/>
    </row>
    <row r="49" spans="2:18" customFormat="1" ht="20.100000000000001" customHeight="1" x14ac:dyDescent="0.25">
      <c r="B49" s="700" t="s">
        <v>242</v>
      </c>
      <c r="C49" s="701"/>
      <c r="D49" s="701"/>
      <c r="E49" s="701"/>
      <c r="F49" s="701"/>
      <c r="G49" s="701"/>
      <c r="H49" s="701"/>
      <c r="I49" s="702"/>
      <c r="K49" s="30"/>
      <c r="R49" s="24"/>
    </row>
    <row r="50" spans="2:18" customFormat="1" ht="20.100000000000001" customHeight="1" x14ac:dyDescent="0.25">
      <c r="B50" s="703"/>
      <c r="C50" s="711"/>
      <c r="D50" s="711"/>
      <c r="E50" s="711"/>
      <c r="F50" s="711"/>
      <c r="G50" s="711"/>
      <c r="H50" s="711"/>
      <c r="I50" s="705"/>
      <c r="K50" s="30"/>
      <c r="R50" s="24"/>
    </row>
    <row r="51" spans="2:18" customFormat="1" ht="20.100000000000001" customHeight="1" x14ac:dyDescent="0.25">
      <c r="B51" s="703"/>
      <c r="C51" s="711"/>
      <c r="D51" s="711"/>
      <c r="E51" s="711"/>
      <c r="F51" s="711"/>
      <c r="G51" s="711"/>
      <c r="H51" s="711"/>
      <c r="I51" s="705"/>
      <c r="K51" s="30"/>
      <c r="R51" s="24"/>
    </row>
    <row r="52" spans="2:18" customFormat="1" ht="20.100000000000001" customHeight="1" thickBot="1" x14ac:dyDescent="0.3">
      <c r="B52" s="706"/>
      <c r="C52" s="707"/>
      <c r="D52" s="707"/>
      <c r="E52" s="707"/>
      <c r="F52" s="707"/>
      <c r="G52" s="707"/>
      <c r="H52" s="707"/>
      <c r="I52" s="708"/>
      <c r="K52" s="30"/>
      <c r="R52" s="24"/>
    </row>
    <row r="53" spans="2:18" customFormat="1" ht="9.9499999999999993" customHeight="1" x14ac:dyDescent="0.25">
      <c r="B53" s="3"/>
      <c r="C53" s="1"/>
      <c r="D53" s="1"/>
      <c r="E53" s="1"/>
      <c r="F53" s="1"/>
      <c r="G53" s="1"/>
      <c r="H53" s="130"/>
      <c r="I53" s="2"/>
      <c r="K53" s="30"/>
      <c r="R53" s="24"/>
    </row>
    <row r="54" spans="2:18" customFormat="1" ht="20.100000000000001" customHeight="1" x14ac:dyDescent="0.25">
      <c r="B54" s="3"/>
      <c r="C54" s="723" t="s">
        <v>367</v>
      </c>
      <c r="D54" s="1105"/>
      <c r="E54" s="983" t="s">
        <v>2</v>
      </c>
      <c r="F54" s="984"/>
      <c r="G54" s="984"/>
      <c r="H54" s="984"/>
      <c r="I54" s="1076"/>
      <c r="K54" s="30"/>
      <c r="R54" s="24"/>
    </row>
    <row r="55" spans="2:18" customFormat="1" ht="9.9499999999999993" customHeight="1" x14ac:dyDescent="0.25">
      <c r="B55" s="3"/>
      <c r="C55" s="80"/>
      <c r="D55" s="80"/>
      <c r="E55" s="1"/>
      <c r="F55" s="1"/>
      <c r="G55" s="1"/>
      <c r="H55" s="130"/>
      <c r="I55" s="2"/>
      <c r="K55" s="30"/>
      <c r="R55" s="24"/>
    </row>
    <row r="56" spans="2:18" customFormat="1" ht="20.100000000000001" customHeight="1" x14ac:dyDescent="0.25">
      <c r="B56" s="3"/>
      <c r="C56" s="723" t="s">
        <v>64</v>
      </c>
      <c r="D56" s="1105"/>
      <c r="E56" s="983"/>
      <c r="F56" s="984"/>
      <c r="G56" s="984"/>
      <c r="H56" s="984"/>
      <c r="I56" s="1076"/>
      <c r="K56" s="30"/>
      <c r="R56" s="24"/>
    </row>
    <row r="57" spans="2:18" customFormat="1" ht="9.9499999999999993" customHeight="1" x14ac:dyDescent="0.25">
      <c r="B57" s="137"/>
      <c r="C57" s="82"/>
      <c r="D57" s="194"/>
      <c r="E57" s="193"/>
      <c r="F57" s="193"/>
      <c r="G57" s="193"/>
      <c r="H57" s="193"/>
      <c r="I57" s="195"/>
      <c r="K57" s="30"/>
      <c r="R57" s="24"/>
    </row>
    <row r="58" spans="2:18" customFormat="1" ht="20.100000000000001" customHeight="1" x14ac:dyDescent="0.25">
      <c r="B58" s="782" t="s">
        <v>289</v>
      </c>
      <c r="C58" s="712"/>
      <c r="D58" s="712"/>
      <c r="E58" s="712"/>
      <c r="F58" s="712"/>
      <c r="G58" s="712"/>
      <c r="H58" s="712"/>
      <c r="I58" s="783"/>
      <c r="K58" s="30"/>
      <c r="R58" s="24"/>
    </row>
    <row r="59" spans="2:18" customFormat="1" ht="9.9499999999999993" customHeight="1" x14ac:dyDescent="0.25">
      <c r="B59" s="156"/>
      <c r="C59" s="74"/>
      <c r="D59" s="74"/>
      <c r="E59" s="74"/>
      <c r="F59" s="74"/>
      <c r="G59" s="74"/>
      <c r="H59" s="74"/>
      <c r="I59" s="157"/>
      <c r="K59" s="30"/>
      <c r="R59" s="24"/>
    </row>
    <row r="60" spans="2:18" customFormat="1" ht="20.100000000000001" customHeight="1" x14ac:dyDescent="0.25">
      <c r="B60" s="154"/>
      <c r="C60" s="196"/>
      <c r="D60" s="17"/>
      <c r="E60" s="17"/>
      <c r="F60" s="74" t="s">
        <v>2</v>
      </c>
      <c r="G60" s="128"/>
      <c r="H60" s="543" t="s">
        <v>466</v>
      </c>
      <c r="I60" s="146"/>
      <c r="K60" s="30"/>
      <c r="R60" s="24"/>
    </row>
    <row r="61" spans="2:18" customFormat="1" ht="9.9499999999999993" customHeight="1" x14ac:dyDescent="0.25">
      <c r="B61" s="154"/>
      <c r="C61" s="196"/>
      <c r="D61" s="17"/>
      <c r="E61" s="17"/>
      <c r="F61" s="17"/>
      <c r="G61" s="17"/>
      <c r="H61" s="36"/>
      <c r="I61" s="19"/>
      <c r="K61" s="30"/>
      <c r="R61" s="24"/>
    </row>
    <row r="62" spans="2:18" customFormat="1" ht="20.100000000000001" customHeight="1" x14ac:dyDescent="0.25">
      <c r="B62" s="1090" t="s">
        <v>368</v>
      </c>
      <c r="C62" s="1091"/>
      <c r="D62" s="1091"/>
      <c r="E62" s="1091"/>
      <c r="F62" s="1092"/>
      <c r="G62" s="47">
        <v>0</v>
      </c>
      <c r="H62" s="36"/>
      <c r="I62" s="133">
        <v>0</v>
      </c>
      <c r="K62" s="30"/>
      <c r="R62" s="24"/>
    </row>
    <row r="63" spans="2:18" customFormat="1" ht="20.100000000000001" customHeight="1" x14ac:dyDescent="0.25">
      <c r="B63" s="1090" t="s">
        <v>369</v>
      </c>
      <c r="C63" s="1091"/>
      <c r="D63" s="1091"/>
      <c r="E63" s="1091"/>
      <c r="F63" s="1092"/>
      <c r="G63" s="83">
        <v>0</v>
      </c>
      <c r="H63" s="275" t="s">
        <v>43</v>
      </c>
      <c r="I63" s="134">
        <v>0</v>
      </c>
      <c r="K63" s="30"/>
      <c r="R63" s="24"/>
    </row>
    <row r="64" spans="2:18" customFormat="1" ht="20.100000000000001" customHeight="1" x14ac:dyDescent="0.25">
      <c r="B64" s="1090" t="s">
        <v>370</v>
      </c>
      <c r="C64" s="1091"/>
      <c r="D64" s="1091"/>
      <c r="E64" s="1091"/>
      <c r="F64" s="1092"/>
      <c r="G64" s="47">
        <v>0</v>
      </c>
      <c r="H64" s="401" t="s">
        <v>433</v>
      </c>
      <c r="I64" s="133">
        <v>0</v>
      </c>
      <c r="K64" s="30"/>
      <c r="R64" s="24"/>
    </row>
    <row r="65" spans="2:18" customFormat="1" ht="20.100000000000001" customHeight="1" x14ac:dyDescent="0.25">
      <c r="B65" s="1090" t="s">
        <v>371</v>
      </c>
      <c r="C65" s="1091"/>
      <c r="D65" s="1091"/>
      <c r="E65" s="1091"/>
      <c r="F65" s="1092"/>
      <c r="G65" s="47">
        <v>0</v>
      </c>
      <c r="H65" s="402" t="s">
        <v>286</v>
      </c>
      <c r="I65" s="133">
        <v>0</v>
      </c>
      <c r="K65" s="30"/>
      <c r="R65" s="24"/>
    </row>
    <row r="66" spans="2:18" customFormat="1" ht="20.100000000000001" customHeight="1" x14ac:dyDescent="0.25">
      <c r="B66" s="768" t="s">
        <v>372</v>
      </c>
      <c r="C66" s="769"/>
      <c r="D66" s="769"/>
      <c r="E66" s="769"/>
      <c r="F66" s="912"/>
      <c r="G66" s="78">
        <v>0</v>
      </c>
      <c r="H66" s="197"/>
      <c r="I66" s="135">
        <v>0</v>
      </c>
      <c r="K66" s="30"/>
      <c r="R66" s="24"/>
    </row>
    <row r="67" spans="2:18" customFormat="1" ht="20.100000000000001" customHeight="1" x14ac:dyDescent="0.25">
      <c r="B67" s="1090" t="s">
        <v>373</v>
      </c>
      <c r="C67" s="1091"/>
      <c r="D67" s="1091"/>
      <c r="E67" s="1091"/>
      <c r="F67" s="1092"/>
      <c r="G67" s="78">
        <v>0</v>
      </c>
      <c r="H67" s="197"/>
      <c r="I67" s="135">
        <v>0</v>
      </c>
      <c r="K67" s="30"/>
      <c r="R67" s="24"/>
    </row>
    <row r="68" spans="2:18" customFormat="1" ht="20.100000000000001" customHeight="1" x14ac:dyDescent="0.25">
      <c r="B68" s="1090" t="s">
        <v>374</v>
      </c>
      <c r="C68" s="1091"/>
      <c r="D68" s="1091"/>
      <c r="E68" s="1091"/>
      <c r="F68" s="1092"/>
      <c r="G68" s="78">
        <v>0</v>
      </c>
      <c r="H68" s="197"/>
      <c r="I68" s="135">
        <v>0</v>
      </c>
      <c r="K68" s="30"/>
      <c r="R68" s="24"/>
    </row>
    <row r="69" spans="2:18" customFormat="1" ht="20.100000000000001" customHeight="1" x14ac:dyDescent="0.25">
      <c r="B69" s="1090" t="s">
        <v>375</v>
      </c>
      <c r="C69" s="1091"/>
      <c r="D69" s="1091"/>
      <c r="E69" s="1091"/>
      <c r="F69" s="1092"/>
      <c r="G69" s="78">
        <v>0</v>
      </c>
      <c r="H69" s="197"/>
      <c r="I69" s="135">
        <v>0</v>
      </c>
      <c r="K69" s="30"/>
      <c r="R69" s="24"/>
    </row>
    <row r="70" spans="2:18" customFormat="1" ht="20.100000000000001" customHeight="1" x14ac:dyDescent="0.25">
      <c r="B70" s="768" t="s">
        <v>45</v>
      </c>
      <c r="C70" s="769"/>
      <c r="D70" s="769"/>
      <c r="E70" s="769"/>
      <c r="F70" s="912"/>
      <c r="G70" s="84">
        <v>0</v>
      </c>
      <c r="H70" s="275" t="s">
        <v>43</v>
      </c>
      <c r="I70" s="136">
        <v>0</v>
      </c>
      <c r="K70" s="30"/>
      <c r="R70" s="24"/>
    </row>
    <row r="71" spans="2:18" customFormat="1" ht="15" customHeight="1" x14ac:dyDescent="0.25">
      <c r="B71" s="1069" t="s">
        <v>243</v>
      </c>
      <c r="C71" s="1086"/>
      <c r="D71" s="1086"/>
      <c r="E71" s="1086"/>
      <c r="F71" s="1086"/>
      <c r="G71" s="197" t="s">
        <v>2</v>
      </c>
      <c r="H71" s="197"/>
      <c r="I71" s="19"/>
      <c r="K71" s="30"/>
      <c r="R71" s="24"/>
    </row>
    <row r="72" spans="2:18" customFormat="1" ht="20.100000000000001" customHeight="1" x14ac:dyDescent="0.25">
      <c r="B72" s="768" t="s">
        <v>244</v>
      </c>
      <c r="C72" s="769"/>
      <c r="D72" s="769"/>
      <c r="E72" s="769"/>
      <c r="F72" s="912"/>
      <c r="G72" s="84">
        <v>0</v>
      </c>
      <c r="H72" s="275" t="s">
        <v>43</v>
      </c>
      <c r="I72" s="136">
        <v>0</v>
      </c>
      <c r="K72" s="30"/>
      <c r="R72" s="24"/>
    </row>
    <row r="73" spans="2:18" customFormat="1" ht="15" customHeight="1" x14ac:dyDescent="0.25">
      <c r="B73" s="1069" t="s">
        <v>338</v>
      </c>
      <c r="C73" s="1086"/>
      <c r="D73" s="1086"/>
      <c r="E73" s="1086"/>
      <c r="F73" s="1086"/>
      <c r="G73" s="197" t="s">
        <v>2</v>
      </c>
      <c r="H73" s="176"/>
      <c r="I73" s="19"/>
      <c r="K73" s="30"/>
      <c r="R73" s="24"/>
    </row>
    <row r="74" spans="2:18" customFormat="1" ht="20.100000000000001" customHeight="1" x14ac:dyDescent="0.25">
      <c r="B74" s="1090" t="s">
        <v>376</v>
      </c>
      <c r="C74" s="1091"/>
      <c r="D74" s="1091"/>
      <c r="E74" s="1091"/>
      <c r="F74" s="1092"/>
      <c r="G74" s="84">
        <v>0</v>
      </c>
      <c r="H74" s="265" t="s">
        <v>43</v>
      </c>
      <c r="I74" s="136">
        <v>0</v>
      </c>
      <c r="K74" s="30"/>
      <c r="R74" s="24"/>
    </row>
    <row r="75" spans="2:18" customFormat="1" ht="9.9499999999999993" customHeight="1" thickBot="1" x14ac:dyDescent="0.3">
      <c r="B75" s="79"/>
      <c r="C75" s="769"/>
      <c r="D75" s="1091"/>
      <c r="E75" s="1091"/>
      <c r="F75" s="1091"/>
      <c r="G75" s="197"/>
      <c r="H75" s="197"/>
      <c r="I75" s="19"/>
      <c r="K75" s="30"/>
      <c r="R75" s="24"/>
    </row>
    <row r="76" spans="2:18" customFormat="1" ht="20.100000000000001" customHeight="1" thickBot="1" x14ac:dyDescent="0.3">
      <c r="B76" s="1037" t="s">
        <v>332</v>
      </c>
      <c r="C76" s="869"/>
      <c r="D76" s="869"/>
      <c r="E76" s="869"/>
      <c r="F76" s="869"/>
      <c r="G76" s="236">
        <f>SUM(G62:G74)</f>
        <v>0</v>
      </c>
      <c r="H76" s="130"/>
      <c r="I76" s="236">
        <f>SUM(I62:I74)</f>
        <v>0</v>
      </c>
      <c r="K76" s="30"/>
      <c r="R76" s="24"/>
    </row>
    <row r="77" spans="2:18" customFormat="1" ht="9.9499999999999993" customHeight="1" x14ac:dyDescent="0.25">
      <c r="B77" s="137"/>
      <c r="C77" s="82"/>
      <c r="D77" s="82"/>
      <c r="E77" s="82"/>
      <c r="F77" s="82"/>
      <c r="G77" s="132"/>
      <c r="H77" s="130"/>
      <c r="I77" s="138"/>
      <c r="K77" s="30"/>
      <c r="R77" s="24"/>
    </row>
    <row r="78" spans="2:18" customFormat="1" ht="20.100000000000001" customHeight="1" x14ac:dyDescent="0.25">
      <c r="B78" s="1087" t="s">
        <v>377</v>
      </c>
      <c r="C78" s="1088"/>
      <c r="D78" s="1088"/>
      <c r="E78" s="1088"/>
      <c r="F78" s="1089"/>
      <c r="G78" s="85">
        <v>1</v>
      </c>
      <c r="H78" s="124"/>
      <c r="I78" s="139">
        <v>1</v>
      </c>
      <c r="K78" s="30"/>
      <c r="R78" s="24"/>
    </row>
    <row r="79" spans="2:18" customFormat="1" ht="9.9499999999999993" customHeight="1" x14ac:dyDescent="0.25">
      <c r="B79" s="79"/>
      <c r="C79" s="1045" t="s">
        <v>2</v>
      </c>
      <c r="D79" s="1045"/>
      <c r="E79" s="1045"/>
      <c r="F79" s="1045"/>
      <c r="G79" s="124"/>
      <c r="H79" s="124"/>
      <c r="I79" s="19"/>
      <c r="K79" s="30"/>
      <c r="R79" s="24"/>
    </row>
    <row r="80" spans="2:18" customFormat="1" ht="20.100000000000001" customHeight="1" x14ac:dyDescent="0.25">
      <c r="B80" s="768" t="s">
        <v>342</v>
      </c>
      <c r="C80" s="769"/>
      <c r="D80" s="769"/>
      <c r="E80" s="769"/>
      <c r="F80" s="912"/>
      <c r="G80" s="78">
        <v>0</v>
      </c>
      <c r="H80" s="197"/>
      <c r="I80" s="135">
        <v>0</v>
      </c>
      <c r="K80" s="30"/>
      <c r="R80" s="24"/>
    </row>
    <row r="81" spans="2:18" customFormat="1" ht="3.95" customHeight="1" thickBot="1" x14ac:dyDescent="0.3">
      <c r="B81" s="403"/>
      <c r="C81" s="404"/>
      <c r="D81" s="404"/>
      <c r="E81" s="404"/>
      <c r="F81" s="405"/>
      <c r="G81" s="406"/>
      <c r="H81" s="197"/>
      <c r="I81" s="407"/>
      <c r="K81" s="30"/>
      <c r="R81" s="24"/>
    </row>
    <row r="82" spans="2:18" customFormat="1" ht="20.100000000000001" customHeight="1" thickBot="1" x14ac:dyDescent="0.3">
      <c r="B82" s="1037" t="s">
        <v>271</v>
      </c>
      <c r="C82" s="869"/>
      <c r="D82" s="869"/>
      <c r="E82" s="869"/>
      <c r="F82" s="869"/>
      <c r="G82" s="245">
        <f>(G76*G78)+G80</f>
        <v>0</v>
      </c>
      <c r="H82" s="74"/>
      <c r="I82" s="245">
        <f>(I76*I78)+I80</f>
        <v>0</v>
      </c>
      <c r="K82" s="30"/>
      <c r="R82" s="24"/>
    </row>
    <row r="83" spans="2:18" customFormat="1" ht="9.9499999999999993" customHeight="1" thickBot="1" x14ac:dyDescent="0.3">
      <c r="B83" s="79"/>
      <c r="C83" s="104"/>
      <c r="D83" s="104"/>
      <c r="E83" s="104"/>
      <c r="F83" s="104"/>
      <c r="G83" s="34"/>
      <c r="H83" s="74"/>
      <c r="I83" s="140" t="s">
        <v>2</v>
      </c>
      <c r="K83" s="73"/>
      <c r="L83" s="40"/>
      <c r="M83" s="40"/>
      <c r="N83" s="40"/>
      <c r="O83" s="40"/>
      <c r="P83" s="40"/>
      <c r="Q83" s="40"/>
      <c r="R83" s="41"/>
    </row>
    <row r="84" spans="2:18" customFormat="1" ht="20.100000000000001" customHeight="1" thickBot="1" x14ac:dyDescent="0.3">
      <c r="B84" s="79"/>
      <c r="C84" s="104"/>
      <c r="D84" s="104"/>
      <c r="E84" s="104"/>
      <c r="F84" s="1"/>
      <c r="G84" s="245">
        <f>G82/12</f>
        <v>0</v>
      </c>
      <c r="H84" s="15" t="s">
        <v>24</v>
      </c>
      <c r="I84" s="245">
        <f>I82/12</f>
        <v>0</v>
      </c>
    </row>
    <row r="85" spans="2:18" customFormat="1" ht="9.9499999999999993" customHeight="1" thickBot="1" x14ac:dyDescent="0.3">
      <c r="B85" s="30"/>
      <c r="I85" s="24"/>
    </row>
    <row r="86" spans="2:18" customFormat="1" ht="20.100000000000001" customHeight="1" thickBot="1" x14ac:dyDescent="0.3">
      <c r="B86" s="3"/>
      <c r="E86" s="1102" t="s">
        <v>378</v>
      </c>
      <c r="F86" s="1102"/>
      <c r="G86" s="246">
        <f>(G82+I82)/24</f>
        <v>0</v>
      </c>
      <c r="H86" s="130"/>
      <c r="I86" s="24"/>
    </row>
    <row r="87" spans="2:18" customFormat="1" ht="20.100000000000001" customHeight="1" thickBot="1" x14ac:dyDescent="0.3">
      <c r="B87" s="30"/>
      <c r="G87" s="1103" t="s">
        <v>379</v>
      </c>
      <c r="H87" s="1104"/>
      <c r="I87" s="147">
        <v>0</v>
      </c>
    </row>
    <row r="88" spans="2:18" customFormat="1" ht="9.75" customHeight="1" thickBot="1" x14ac:dyDescent="0.3">
      <c r="B88" s="30"/>
      <c r="G88" s="198"/>
      <c r="H88" s="198"/>
      <c r="I88" s="199"/>
    </row>
    <row r="89" spans="2:18" customFormat="1" ht="20.100000000000001" customHeight="1" thickBot="1" x14ac:dyDescent="0.3">
      <c r="B89" s="678" t="s">
        <v>49</v>
      </c>
      <c r="C89" s="679"/>
      <c r="D89" s="679"/>
      <c r="E89" s="679"/>
      <c r="F89" s="679"/>
      <c r="G89" s="679"/>
      <c r="H89" s="679"/>
      <c r="I89" s="680"/>
    </row>
    <row r="90" spans="2:18" customFormat="1" ht="15" customHeight="1" x14ac:dyDescent="0.25">
      <c r="B90" s="1093"/>
      <c r="C90" s="1094"/>
      <c r="D90" s="1094"/>
      <c r="E90" s="1094"/>
      <c r="F90" s="1094"/>
      <c r="G90" s="1094"/>
      <c r="H90" s="1094"/>
      <c r="I90" s="1095"/>
    </row>
    <row r="91" spans="2:18" customFormat="1" ht="15" customHeight="1" x14ac:dyDescent="0.25">
      <c r="B91" s="1096"/>
      <c r="C91" s="1097"/>
      <c r="D91" s="1097"/>
      <c r="E91" s="1097"/>
      <c r="F91" s="1097"/>
      <c r="G91" s="1097"/>
      <c r="H91" s="1097"/>
      <c r="I91" s="1098"/>
    </row>
    <row r="92" spans="2:18" customFormat="1" ht="15" customHeight="1" x14ac:dyDescent="0.25">
      <c r="B92" s="1096"/>
      <c r="C92" s="1097"/>
      <c r="D92" s="1097"/>
      <c r="E92" s="1097"/>
      <c r="F92" s="1097"/>
      <c r="G92" s="1097"/>
      <c r="H92" s="1097"/>
      <c r="I92" s="1098"/>
    </row>
    <row r="93" spans="2:18" customFormat="1" ht="15" customHeight="1" x14ac:dyDescent="0.25">
      <c r="B93" s="1096"/>
      <c r="C93" s="1097"/>
      <c r="D93" s="1097"/>
      <c r="E93" s="1097"/>
      <c r="F93" s="1097"/>
      <c r="G93" s="1097"/>
      <c r="H93" s="1097"/>
      <c r="I93" s="1098"/>
    </row>
    <row r="94" spans="2:18" customFormat="1" ht="15" customHeight="1" x14ac:dyDescent="0.25">
      <c r="B94" s="1096"/>
      <c r="C94" s="1097"/>
      <c r="D94" s="1097"/>
      <c r="E94" s="1097"/>
      <c r="F94" s="1097"/>
      <c r="G94" s="1097"/>
      <c r="H94" s="1097"/>
      <c r="I94" s="1098"/>
    </row>
    <row r="95" spans="2:18" customFormat="1" ht="15" customHeight="1" thickBot="1" x14ac:dyDescent="0.3">
      <c r="B95" s="1099"/>
      <c r="C95" s="1100"/>
      <c r="D95" s="1100"/>
      <c r="E95" s="1100"/>
      <c r="F95" s="1100"/>
      <c r="G95" s="1100"/>
      <c r="H95" s="1100"/>
      <c r="I95" s="1101"/>
    </row>
    <row r="96" spans="2:18" customFormat="1" ht="20.100000000000001" customHeight="1" x14ac:dyDescent="0.25"/>
    <row r="97" customFormat="1" ht="20.100000000000001" customHeight="1" x14ac:dyDescent="0.25"/>
    <row r="98" customFormat="1" ht="20.100000000000001" customHeight="1" x14ac:dyDescent="0.25"/>
    <row r="99" customFormat="1" ht="20.100000000000001" customHeight="1" x14ac:dyDescent="0.25"/>
    <row r="100" customFormat="1" ht="20.100000000000001" customHeight="1" x14ac:dyDescent="0.25"/>
    <row r="101" customFormat="1" ht="20.100000000000001" customHeight="1" x14ac:dyDescent="0.25"/>
    <row r="102" customFormat="1" ht="20.100000000000001" customHeight="1" x14ac:dyDescent="0.25"/>
    <row r="103" customFormat="1" ht="20.100000000000001" customHeight="1" x14ac:dyDescent="0.25"/>
    <row r="104" customFormat="1" ht="20.100000000000001" customHeight="1" x14ac:dyDescent="0.25"/>
    <row r="105" customFormat="1" ht="20.100000000000001" customHeight="1" x14ac:dyDescent="0.25"/>
    <row r="106" customFormat="1" ht="20.100000000000001" customHeight="1" x14ac:dyDescent="0.25"/>
    <row r="107" customFormat="1" ht="20.100000000000001" customHeight="1" x14ac:dyDescent="0.25"/>
    <row r="108" customFormat="1" ht="20.100000000000001" customHeight="1" x14ac:dyDescent="0.25"/>
    <row r="109" customFormat="1" ht="20.100000000000001" customHeight="1" x14ac:dyDescent="0.25"/>
    <row r="110" customFormat="1" ht="20.100000000000001" customHeight="1" x14ac:dyDescent="0.25"/>
    <row r="111" customFormat="1" ht="20.100000000000001" customHeight="1" x14ac:dyDescent="0.25"/>
    <row r="112"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row r="121" customFormat="1" ht="20.100000000000001" customHeight="1" x14ac:dyDescent="0.25"/>
    <row r="122" customFormat="1" ht="20.100000000000001" customHeight="1" x14ac:dyDescent="0.25"/>
    <row r="123" customFormat="1" ht="20.100000000000001" customHeight="1" x14ac:dyDescent="0.25"/>
    <row r="124" customFormat="1" ht="20.100000000000001" customHeight="1" x14ac:dyDescent="0.25"/>
    <row r="125" customFormat="1" ht="20.100000000000001" customHeight="1" x14ac:dyDescent="0.25"/>
    <row r="126" customFormat="1" ht="20.100000000000001" customHeight="1" x14ac:dyDescent="0.25"/>
    <row r="127" customFormat="1" ht="20.100000000000001" customHeight="1" x14ac:dyDescent="0.25"/>
    <row r="128" customFormat="1" ht="20.100000000000001" customHeight="1" x14ac:dyDescent="0.25"/>
    <row r="129" customFormat="1" ht="20.100000000000001" customHeight="1" x14ac:dyDescent="0.25"/>
    <row r="130" customFormat="1" ht="20.100000000000001" customHeight="1" x14ac:dyDescent="0.25"/>
    <row r="131" customFormat="1" ht="20.100000000000001" customHeight="1" x14ac:dyDescent="0.25"/>
    <row r="132" customFormat="1" ht="20.100000000000001" customHeight="1" x14ac:dyDescent="0.25"/>
    <row r="133" customFormat="1" ht="20.100000000000001" customHeight="1" x14ac:dyDescent="0.25"/>
    <row r="134" customFormat="1" ht="20.100000000000001" customHeight="1" x14ac:dyDescent="0.25"/>
    <row r="135" customFormat="1" ht="20.100000000000001" customHeight="1" x14ac:dyDescent="0.25"/>
    <row r="136" customFormat="1" ht="20.100000000000001" customHeight="1" x14ac:dyDescent="0.25"/>
    <row r="137" customFormat="1" ht="20.100000000000001" customHeight="1" x14ac:dyDescent="0.25"/>
    <row r="138" customFormat="1" ht="20.100000000000001" customHeight="1" x14ac:dyDescent="0.25"/>
    <row r="139" customFormat="1" ht="20.100000000000001" customHeight="1" x14ac:dyDescent="0.25"/>
    <row r="140" customFormat="1" ht="20.100000000000001" customHeight="1" x14ac:dyDescent="0.25"/>
    <row r="141" customFormat="1" ht="20.100000000000001" customHeight="1" x14ac:dyDescent="0.25"/>
    <row r="142" customFormat="1" ht="20.100000000000001" customHeight="1" x14ac:dyDescent="0.25"/>
    <row r="143" customFormat="1" ht="20.100000000000001" customHeight="1" x14ac:dyDescent="0.25"/>
    <row r="144" customFormat="1" ht="20.100000000000001" customHeight="1" x14ac:dyDescent="0.25"/>
    <row r="145" customFormat="1" ht="20.100000000000001" customHeight="1" x14ac:dyDescent="0.25"/>
  </sheetData>
  <sheetProtection algorithmName="SHA-512" hashValue="Uud3IEpZynavxqB3N4nPPFXM7F2wdBt88LwquLMRgqbhA9AxNlEcWRvPoSlM5A9z7DnS0fZDqrXn7zSdM83q2g==" saltValue="FFW4H2EZoe3V3m/635ryEw==" spinCount="100000" sheet="1" objects="1" scenarios="1"/>
  <mergeCells count="58">
    <mergeCell ref="B35:F35"/>
    <mergeCell ref="E39:F39"/>
    <mergeCell ref="B64:F64"/>
    <mergeCell ref="E54:I54"/>
    <mergeCell ref="B42:I42"/>
    <mergeCell ref="B49:I52"/>
    <mergeCell ref="G40:H40"/>
    <mergeCell ref="B43:I48"/>
    <mergeCell ref="E56:I56"/>
    <mergeCell ref="B58:I58"/>
    <mergeCell ref="C54:D54"/>
    <mergeCell ref="C56:D56"/>
    <mergeCell ref="B62:F62"/>
    <mergeCell ref="B63:F63"/>
    <mergeCell ref="B17:F17"/>
    <mergeCell ref="B18:F18"/>
    <mergeCell ref="B19:F19"/>
    <mergeCell ref="B2:I5"/>
    <mergeCell ref="E7:I7"/>
    <mergeCell ref="E9:I9"/>
    <mergeCell ref="B11:I11"/>
    <mergeCell ref="C7:D7"/>
    <mergeCell ref="C9:D9"/>
    <mergeCell ref="B15:F15"/>
    <mergeCell ref="B16:F16"/>
    <mergeCell ref="C28:F28"/>
    <mergeCell ref="C32:F32"/>
    <mergeCell ref="B20:F20"/>
    <mergeCell ref="B21:F21"/>
    <mergeCell ref="B22:F22"/>
    <mergeCell ref="B23:F23"/>
    <mergeCell ref="B24:F24"/>
    <mergeCell ref="B25:F25"/>
    <mergeCell ref="B26:F26"/>
    <mergeCell ref="B27:F27"/>
    <mergeCell ref="B33:F33"/>
    <mergeCell ref="B29:F29"/>
    <mergeCell ref="B31:F31"/>
    <mergeCell ref="B90:I95"/>
    <mergeCell ref="B65:F65"/>
    <mergeCell ref="B66:F66"/>
    <mergeCell ref="B67:F67"/>
    <mergeCell ref="B68:F68"/>
    <mergeCell ref="B82:F82"/>
    <mergeCell ref="E86:F86"/>
    <mergeCell ref="G87:H87"/>
    <mergeCell ref="B89:I89"/>
    <mergeCell ref="B74:F74"/>
    <mergeCell ref="B80:F80"/>
    <mergeCell ref="C75:F75"/>
    <mergeCell ref="B70:F70"/>
    <mergeCell ref="B71:F71"/>
    <mergeCell ref="B76:F76"/>
    <mergeCell ref="B78:F78"/>
    <mergeCell ref="C79:F79"/>
    <mergeCell ref="B69:F69"/>
    <mergeCell ref="B72:F72"/>
    <mergeCell ref="B73:F73"/>
  </mergeCells>
  <pageMargins left="0.25" right="0.25" top="0.5" bottom="0.25" header="0.3" footer="0.3"/>
  <pageSetup scale="98" fitToHeight="0" orientation="portrait" r:id="rId1"/>
  <rowBreaks count="1" manualBreakCount="1">
    <brk id="48" max="16383" man="1"/>
  </rowBreak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U460"/>
  <sheetViews>
    <sheetView showGridLines="0" zoomScaleNormal="100" workbookViewId="0">
      <selection activeCell="D6" sqref="D6:H6"/>
    </sheetView>
  </sheetViews>
  <sheetFormatPr defaultColWidth="12.7109375" defaultRowHeight="18" customHeight="1" x14ac:dyDescent="0.25"/>
  <cols>
    <col min="1" max="1" width="2.7109375" style="1" customWidth="1"/>
    <col min="2" max="4" width="12.7109375" style="1" customWidth="1"/>
    <col min="5" max="5" width="15.7109375" style="1" customWidth="1"/>
    <col min="6" max="6" width="5.7109375" style="1" customWidth="1"/>
    <col min="7" max="7" width="15.7109375" style="1" customWidth="1"/>
    <col min="8" max="8" width="7.7109375" style="1" customWidth="1"/>
    <col min="9" max="9" width="15.7109375" style="1" customWidth="1"/>
    <col min="10" max="10" width="2.7109375" style="1" customWidth="1"/>
    <col min="11" max="16384" width="12.7109375" style="1"/>
  </cols>
  <sheetData>
    <row r="1" spans="2:19" ht="18" customHeight="1" thickBot="1" x14ac:dyDescent="0.3">
      <c r="I1" s="266">
        <v>2021</v>
      </c>
      <c r="M1"/>
      <c r="N1"/>
      <c r="O1"/>
      <c r="P1"/>
      <c r="Q1"/>
      <c r="R1"/>
      <c r="S1"/>
    </row>
    <row r="2" spans="2:19" ht="18" customHeight="1" x14ac:dyDescent="0.25">
      <c r="B2" s="700" t="s">
        <v>290</v>
      </c>
      <c r="C2" s="701"/>
      <c r="D2" s="701"/>
      <c r="E2" s="701"/>
      <c r="F2" s="701"/>
      <c r="G2" s="701"/>
      <c r="H2" s="701"/>
      <c r="I2" s="702"/>
      <c r="J2" s="22"/>
      <c r="K2" s="1126" t="s">
        <v>469</v>
      </c>
      <c r="L2" s="1127"/>
      <c r="M2" s="1127"/>
      <c r="N2" s="1127"/>
      <c r="O2" s="1127"/>
      <c r="P2" s="1127"/>
      <c r="Q2" s="1127"/>
      <c r="R2" s="1128"/>
      <c r="S2"/>
    </row>
    <row r="3" spans="2:19" ht="18" customHeight="1" x14ac:dyDescent="0.25">
      <c r="B3" s="703"/>
      <c r="C3" s="704"/>
      <c r="D3" s="704"/>
      <c r="E3" s="704"/>
      <c r="F3" s="704"/>
      <c r="G3" s="704"/>
      <c r="H3" s="704"/>
      <c r="I3" s="705"/>
      <c r="J3" s="22"/>
      <c r="K3" s="1129"/>
      <c r="L3" s="1130"/>
      <c r="M3" s="1130"/>
      <c r="N3" s="1130"/>
      <c r="O3" s="1130"/>
      <c r="P3" s="1130"/>
      <c r="Q3" s="1130"/>
      <c r="R3" s="1131"/>
      <c r="S3"/>
    </row>
    <row r="4" spans="2:19" ht="18" customHeight="1" thickBot="1" x14ac:dyDescent="0.3">
      <c r="B4" s="706"/>
      <c r="C4" s="707"/>
      <c r="D4" s="707"/>
      <c r="E4" s="707"/>
      <c r="F4" s="707"/>
      <c r="G4" s="707"/>
      <c r="H4" s="707"/>
      <c r="I4" s="708"/>
      <c r="J4" s="22"/>
      <c r="K4" s="1129"/>
      <c r="L4" s="1130"/>
      <c r="M4" s="1130"/>
      <c r="N4" s="1130"/>
      <c r="O4" s="1130"/>
      <c r="P4" s="1130"/>
      <c r="Q4" s="1130"/>
      <c r="R4" s="1131"/>
      <c r="S4"/>
    </row>
    <row r="5" spans="2:19" ht="18" customHeight="1" x14ac:dyDescent="0.25">
      <c r="B5" s="172"/>
      <c r="C5" s="173"/>
      <c r="D5" s="173"/>
      <c r="E5" s="173"/>
      <c r="F5" s="173"/>
      <c r="G5" s="173"/>
      <c r="H5" s="173"/>
      <c r="I5" s="174"/>
      <c r="K5" s="1129"/>
      <c r="L5" s="1130"/>
      <c r="M5" s="1130"/>
      <c r="N5" s="1130"/>
      <c r="O5" s="1130"/>
      <c r="P5" s="1130"/>
      <c r="Q5" s="1130"/>
      <c r="R5" s="1131"/>
      <c r="S5"/>
    </row>
    <row r="6" spans="2:19" ht="18" customHeight="1" x14ac:dyDescent="0.25">
      <c r="B6" s="3"/>
      <c r="C6" s="519" t="s">
        <v>367</v>
      </c>
      <c r="D6" s="1023"/>
      <c r="E6" s="1024"/>
      <c r="F6" s="1024"/>
      <c r="G6" s="1024"/>
      <c r="H6" s="1025"/>
      <c r="I6" s="200"/>
      <c r="J6" s="276"/>
      <c r="K6" s="1129"/>
      <c r="L6" s="1130"/>
      <c r="M6" s="1130"/>
      <c r="N6" s="1130"/>
      <c r="O6" s="1130"/>
      <c r="P6" s="1130"/>
      <c r="Q6" s="1130"/>
      <c r="R6" s="1131"/>
      <c r="S6"/>
    </row>
    <row r="7" spans="2:19" ht="18" customHeight="1" thickBot="1" x14ac:dyDescent="0.3">
      <c r="B7" s="70"/>
      <c r="C7" s="201"/>
      <c r="D7" s="202"/>
      <c r="E7" s="71"/>
      <c r="F7" s="71"/>
      <c r="G7" s="71"/>
      <c r="H7" s="1135"/>
      <c r="I7" s="1136"/>
      <c r="J7" s="17"/>
      <c r="K7" s="1129"/>
      <c r="L7" s="1130"/>
      <c r="M7" s="1130"/>
      <c r="N7" s="1130"/>
      <c r="O7" s="1130"/>
      <c r="P7" s="1130"/>
      <c r="Q7" s="1130"/>
      <c r="R7" s="1131"/>
      <c r="S7"/>
    </row>
    <row r="8" spans="2:19" ht="18" customHeight="1" thickBot="1" x14ac:dyDescent="0.3">
      <c r="B8" s="1123" t="s">
        <v>461</v>
      </c>
      <c r="C8" s="1124"/>
      <c r="D8" s="1124"/>
      <c r="E8" s="1124"/>
      <c r="F8" s="1124"/>
      <c r="G8" s="1124"/>
      <c r="H8" s="1124"/>
      <c r="I8" s="1125"/>
      <c r="J8" s="34"/>
      <c r="K8" s="1132"/>
      <c r="L8" s="1133"/>
      <c r="M8" s="1133"/>
      <c r="N8" s="1133"/>
      <c r="O8" s="1133"/>
      <c r="P8" s="1133"/>
      <c r="Q8" s="1133"/>
      <c r="R8" s="1134"/>
      <c r="S8"/>
    </row>
    <row r="9" spans="2:19" ht="18" customHeight="1" thickBot="1" x14ac:dyDescent="0.3">
      <c r="B9" s="977" t="s">
        <v>437</v>
      </c>
      <c r="C9" s="1071"/>
      <c r="D9" s="1071"/>
      <c r="E9" s="1071"/>
      <c r="F9" s="547"/>
      <c r="G9" s="369"/>
      <c r="H9" s="365"/>
      <c r="I9" s="566">
        <v>0</v>
      </c>
      <c r="L9"/>
      <c r="M9"/>
      <c r="N9"/>
      <c r="O9"/>
      <c r="P9"/>
      <c r="Q9"/>
      <c r="R9"/>
      <c r="S9"/>
    </row>
    <row r="10" spans="2:19" ht="18" customHeight="1" thickBot="1" x14ac:dyDescent="0.3">
      <c r="B10" s="977" t="s">
        <v>348</v>
      </c>
      <c r="C10" s="1071"/>
      <c r="D10" s="1071"/>
      <c r="E10" s="1071"/>
      <c r="F10" s="547"/>
      <c r="G10" s="565">
        <v>0</v>
      </c>
      <c r="H10" s="414" t="s">
        <v>350</v>
      </c>
      <c r="I10" s="567">
        <f xml:space="preserve"> G10*0.75</f>
        <v>0</v>
      </c>
      <c r="L10"/>
      <c r="M10"/>
      <c r="N10"/>
      <c r="O10"/>
      <c r="P10"/>
      <c r="Q10"/>
      <c r="R10"/>
      <c r="S10"/>
    </row>
    <row r="11" spans="2:19" ht="18" customHeight="1" thickBot="1" x14ac:dyDescent="0.3">
      <c r="B11" s="977" t="s">
        <v>349</v>
      </c>
      <c r="C11" s="1071"/>
      <c r="D11" s="1071"/>
      <c r="E11" s="1071"/>
      <c r="F11" s="547"/>
      <c r="G11" s="565">
        <v>0</v>
      </c>
      <c r="H11" s="414" t="s">
        <v>350</v>
      </c>
      <c r="I11" s="567">
        <f>G11*0.75</f>
        <v>0</v>
      </c>
      <c r="L11"/>
      <c r="M11"/>
      <c r="N11"/>
      <c r="O11"/>
      <c r="P11"/>
      <c r="Q11"/>
      <c r="R11"/>
      <c r="S11"/>
    </row>
    <row r="12" spans="2:19" ht="18" customHeight="1" thickBot="1" x14ac:dyDescent="0.3">
      <c r="B12" s="544"/>
      <c r="C12" s="547"/>
      <c r="D12" s="547"/>
      <c r="E12" s="547"/>
      <c r="F12" s="547"/>
      <c r="G12" s="527"/>
      <c r="H12" s="414"/>
      <c r="I12" s="203" t="s">
        <v>352</v>
      </c>
      <c r="L12"/>
      <c r="M12"/>
      <c r="N12"/>
      <c r="O12"/>
      <c r="P12"/>
      <c r="Q12"/>
      <c r="R12"/>
      <c r="S12"/>
    </row>
    <row r="13" spans="2:19" ht="18" customHeight="1" thickBot="1" x14ac:dyDescent="0.3">
      <c r="B13" s="3"/>
      <c r="C13" s="365"/>
      <c r="D13" s="365"/>
      <c r="E13" s="365"/>
      <c r="F13" s="365"/>
      <c r="G13" s="1114" t="s">
        <v>351</v>
      </c>
      <c r="H13" s="883"/>
      <c r="I13" s="568">
        <f>MIN(I9, I10, I11)</f>
        <v>0</v>
      </c>
      <c r="L13"/>
      <c r="M13"/>
      <c r="N13"/>
      <c r="O13"/>
      <c r="P13"/>
      <c r="Q13"/>
      <c r="R13"/>
      <c r="S13"/>
    </row>
    <row r="14" spans="2:19" ht="9" customHeight="1" x14ac:dyDescent="0.25">
      <c r="B14" s="545"/>
      <c r="C14" s="546"/>
      <c r="D14" s="546"/>
      <c r="E14" s="365"/>
      <c r="F14" s="365"/>
      <c r="G14" s="365"/>
      <c r="H14" s="365"/>
      <c r="I14" s="2"/>
      <c r="L14"/>
      <c r="M14"/>
      <c r="N14"/>
      <c r="O14"/>
      <c r="P14"/>
      <c r="Q14"/>
      <c r="R14"/>
      <c r="S14"/>
    </row>
    <row r="15" spans="2:19" ht="18" customHeight="1" thickBot="1" x14ac:dyDescent="0.3">
      <c r="B15" s="881" t="s">
        <v>459</v>
      </c>
      <c r="C15" s="1114"/>
      <c r="D15" s="539"/>
      <c r="E15" s="1115" t="str">
        <f>IF(D16="Yes", "ML 2020-24 Case # assignment date requires reduction of income by 25% or Verify 6 Months PITI Reserves or Verify 2 Months rental payments received by receipt of bank statements showing deposits.",IF(D16="No", "ML 2020-24 Case # assignment date does not require 25% reduction of income or verification of 6 Months PITI Reserves or verification of 2 Months rental payments received; Ignore 25% calculated reduction to the right."))</f>
        <v>ML 2020-24 Case # assignment date does not require 25% reduction of income or verification of 6 Months PITI Reserves or verification of 2 Months rental payments received; Ignore 25% calculated reduction to the right.</v>
      </c>
      <c r="F15" s="1115"/>
      <c r="G15" s="1115"/>
      <c r="H15" s="1115"/>
      <c r="I15" s="2"/>
      <c r="L15"/>
      <c r="M15"/>
      <c r="N15"/>
      <c r="O15"/>
      <c r="P15"/>
      <c r="Q15"/>
      <c r="R15"/>
      <c r="S15"/>
    </row>
    <row r="16" spans="2:19" ht="18" customHeight="1" thickBot="1" x14ac:dyDescent="0.3">
      <c r="B16" s="528">
        <v>44055</v>
      </c>
      <c r="C16" s="529"/>
      <c r="D16" s="538" t="str">
        <f>IF(AND(D15&gt;=B16, D15&lt;=B17), "Yes", "No")</f>
        <v>No</v>
      </c>
      <c r="E16" s="1115"/>
      <c r="F16" s="1115"/>
      <c r="G16" s="1115"/>
      <c r="H16" s="1115"/>
      <c r="I16" s="569">
        <f>I13*0.75</f>
        <v>0</v>
      </c>
      <c r="L16"/>
      <c r="M16"/>
      <c r="N16"/>
      <c r="O16"/>
      <c r="P16"/>
      <c r="Q16"/>
      <c r="R16"/>
      <c r="S16"/>
    </row>
    <row r="17" spans="2:19" ht="18" customHeight="1" x14ac:dyDescent="0.25">
      <c r="B17" s="530">
        <v>44165</v>
      </c>
      <c r="C17" s="531"/>
      <c r="D17" s="531"/>
      <c r="E17" s="1115"/>
      <c r="F17" s="1115"/>
      <c r="G17" s="1115"/>
      <c r="H17" s="1115"/>
      <c r="I17" s="2"/>
      <c r="L17"/>
      <c r="M17"/>
      <c r="N17"/>
      <c r="O17"/>
      <c r="P17"/>
      <c r="Q17"/>
      <c r="R17"/>
      <c r="S17"/>
    </row>
    <row r="18" spans="2:19" ht="9" customHeight="1" thickBot="1" x14ac:dyDescent="0.3">
      <c r="B18" s="21"/>
      <c r="C18" s="537"/>
      <c r="D18" s="71"/>
      <c r="E18" s="1116"/>
      <c r="F18" s="1116"/>
      <c r="G18" s="1116"/>
      <c r="H18" s="1116"/>
      <c r="I18" s="5"/>
      <c r="L18"/>
      <c r="M18"/>
      <c r="N18"/>
      <c r="O18"/>
      <c r="P18"/>
      <c r="Q18"/>
      <c r="R18"/>
      <c r="S18"/>
    </row>
    <row r="19" spans="2:19" ht="18" customHeight="1" x14ac:dyDescent="0.25">
      <c r="B19" s="1118" t="s">
        <v>460</v>
      </c>
      <c r="C19" s="696"/>
      <c r="D19" s="696"/>
      <c r="E19" s="696"/>
      <c r="F19" s="696"/>
      <c r="G19" s="696"/>
      <c r="H19" s="696"/>
      <c r="I19" s="783"/>
      <c r="J19"/>
      <c r="K19"/>
      <c r="L19"/>
      <c r="M19"/>
      <c r="N19"/>
      <c r="O19"/>
      <c r="P19"/>
      <c r="Q19"/>
      <c r="R19"/>
      <c r="S19"/>
    </row>
    <row r="20" spans="2:19" ht="9" customHeight="1" x14ac:dyDescent="0.25">
      <c r="B20" s="532"/>
      <c r="C20" s="522"/>
      <c r="D20" s="522"/>
      <c r="E20" s="522"/>
      <c r="F20" s="522"/>
      <c r="G20" s="522"/>
      <c r="H20" s="522"/>
      <c r="I20" s="520"/>
      <c r="J20"/>
      <c r="K20"/>
      <c r="L20"/>
      <c r="M20"/>
      <c r="N20"/>
      <c r="O20"/>
      <c r="P20"/>
      <c r="Q20"/>
      <c r="R20"/>
      <c r="S20"/>
    </row>
    <row r="21" spans="2:19" ht="18" customHeight="1" x14ac:dyDescent="0.25">
      <c r="B21" s="30"/>
      <c r="C21" s="369"/>
      <c r="D21" s="522"/>
      <c r="E21" s="148"/>
      <c r="F21" s="410"/>
      <c r="G21" s="914" t="s">
        <v>462</v>
      </c>
      <c r="H21" s="1119"/>
      <c r="I21" s="149"/>
      <c r="L21"/>
      <c r="M21"/>
      <c r="N21"/>
      <c r="O21"/>
      <c r="P21"/>
      <c r="Q21"/>
      <c r="R21"/>
      <c r="S21"/>
    </row>
    <row r="22" spans="2:19" ht="9" customHeight="1" x14ac:dyDescent="0.25">
      <c r="B22" s="525"/>
      <c r="C22" s="526"/>
      <c r="D22" s="534"/>
      <c r="E22" s="534"/>
      <c r="F22" s="534"/>
      <c r="G22" s="534"/>
      <c r="H22" s="365"/>
      <c r="I22" s="2"/>
      <c r="L22"/>
      <c r="M22"/>
      <c r="N22"/>
      <c r="O22"/>
      <c r="P22"/>
      <c r="Q22"/>
      <c r="R22"/>
      <c r="S22"/>
    </row>
    <row r="23" spans="2:19" ht="18" customHeight="1" x14ac:dyDescent="0.25">
      <c r="B23" s="521"/>
      <c r="C23" s="523" t="s">
        <v>380</v>
      </c>
      <c r="D23" s="523"/>
      <c r="E23" s="570">
        <v>0</v>
      </c>
      <c r="F23" s="1137" t="s">
        <v>282</v>
      </c>
      <c r="G23" s="999"/>
      <c r="H23" s="1138"/>
      <c r="I23" s="572">
        <v>0</v>
      </c>
      <c r="J23" s="142"/>
      <c r="L23"/>
      <c r="M23"/>
      <c r="N23"/>
      <c r="O23"/>
      <c r="P23"/>
      <c r="Q23"/>
      <c r="R23"/>
      <c r="S23"/>
    </row>
    <row r="24" spans="2:19" ht="18" customHeight="1" x14ac:dyDescent="0.25">
      <c r="B24" s="521"/>
      <c r="C24" s="523" t="s">
        <v>381</v>
      </c>
      <c r="D24" s="523"/>
      <c r="E24" s="570">
        <v>0</v>
      </c>
      <c r="F24" s="371"/>
      <c r="G24" s="365"/>
      <c r="H24" s="365"/>
      <c r="I24" s="572">
        <v>0</v>
      </c>
      <c r="L24"/>
      <c r="M24"/>
      <c r="N24"/>
      <c r="O24"/>
      <c r="P24"/>
      <c r="Q24"/>
      <c r="R24"/>
      <c r="S24"/>
    </row>
    <row r="25" spans="2:19" ht="18" customHeight="1" x14ac:dyDescent="0.25">
      <c r="B25" s="521"/>
      <c r="C25" s="523" t="s">
        <v>382</v>
      </c>
      <c r="D25" s="523"/>
      <c r="E25" s="570">
        <v>0</v>
      </c>
      <c r="F25" s="371"/>
      <c r="G25" s="365"/>
      <c r="H25" s="365"/>
      <c r="I25" s="572">
        <v>0</v>
      </c>
      <c r="L25"/>
      <c r="M25"/>
      <c r="N25"/>
      <c r="O25"/>
      <c r="P25"/>
      <c r="Q25"/>
      <c r="R25"/>
      <c r="S25"/>
    </row>
    <row r="26" spans="2:19" customFormat="1" ht="18" customHeight="1" x14ac:dyDescent="0.25">
      <c r="B26" s="521"/>
      <c r="C26" s="523" t="s">
        <v>383</v>
      </c>
      <c r="D26" s="523"/>
      <c r="E26" s="570">
        <v>0</v>
      </c>
      <c r="F26" s="371"/>
      <c r="G26" s="365"/>
      <c r="H26" s="365"/>
      <c r="I26" s="572">
        <v>0</v>
      </c>
      <c r="J26" s="1"/>
    </row>
    <row r="27" spans="2:19" ht="18" customHeight="1" x14ac:dyDescent="0.25">
      <c r="B27" s="521"/>
      <c r="C27" s="523" t="s">
        <v>384</v>
      </c>
      <c r="D27" s="523"/>
      <c r="E27" s="570">
        <v>0</v>
      </c>
      <c r="F27" s="371"/>
      <c r="G27" s="365"/>
      <c r="H27" s="365"/>
      <c r="I27" s="572">
        <v>0</v>
      </c>
      <c r="L27"/>
      <c r="M27"/>
      <c r="N27"/>
      <c r="O27"/>
      <c r="P27"/>
      <c r="Q27"/>
      <c r="R27"/>
      <c r="S27"/>
    </row>
    <row r="28" spans="2:19" ht="18" customHeight="1" x14ac:dyDescent="0.25">
      <c r="B28" s="521"/>
      <c r="C28" s="523" t="s">
        <v>385</v>
      </c>
      <c r="D28" s="523"/>
      <c r="E28" s="570">
        <v>0</v>
      </c>
      <c r="F28" s="371"/>
      <c r="G28" s="365"/>
      <c r="H28" s="365"/>
      <c r="I28" s="572">
        <v>0</v>
      </c>
      <c r="L28"/>
      <c r="M28"/>
      <c r="N28"/>
      <c r="O28"/>
      <c r="P28"/>
      <c r="Q28"/>
      <c r="R28"/>
      <c r="S28"/>
    </row>
    <row r="29" spans="2:19" customFormat="1" ht="9" customHeight="1" thickBot="1" x14ac:dyDescent="0.3">
      <c r="B29" s="521"/>
      <c r="C29" s="524"/>
      <c r="D29" s="524"/>
      <c r="E29" s="524"/>
      <c r="F29" s="524"/>
      <c r="G29" s="365"/>
      <c r="H29" s="371"/>
      <c r="I29" s="19"/>
      <c r="J29" s="1"/>
    </row>
    <row r="30" spans="2:19" customFormat="1" ht="18" customHeight="1" thickBot="1" x14ac:dyDescent="0.3">
      <c r="B30" s="521"/>
      <c r="C30" s="1074" t="s">
        <v>388</v>
      </c>
      <c r="D30" s="980"/>
      <c r="E30" s="574">
        <f>E23+E24+E25+E26+E27+E28</f>
        <v>0</v>
      </c>
      <c r="F30" s="535"/>
      <c r="G30" s="365" t="s">
        <v>2</v>
      </c>
      <c r="H30" s="366"/>
      <c r="I30" s="574">
        <f>I23+I24+I25+I26+I27+I28</f>
        <v>0</v>
      </c>
      <c r="J30" s="1"/>
    </row>
    <row r="31" spans="2:19" customFormat="1" ht="9" customHeight="1" thickBot="1" x14ac:dyDescent="0.3">
      <c r="B31" s="521"/>
      <c r="C31" s="386"/>
      <c r="D31" s="386"/>
      <c r="E31" s="386"/>
      <c r="F31" s="386"/>
      <c r="G31" s="365"/>
      <c r="H31" s="386"/>
      <c r="I31" s="24"/>
      <c r="J31" s="1"/>
    </row>
    <row r="32" spans="2:19" customFormat="1" ht="18" customHeight="1" thickBot="1" x14ac:dyDescent="0.3">
      <c r="B32" s="521"/>
      <c r="C32" s="1074" t="s">
        <v>389</v>
      </c>
      <c r="D32" s="980"/>
      <c r="E32" s="574">
        <f>E30/12</f>
        <v>0</v>
      </c>
      <c r="F32" s="535"/>
      <c r="G32" s="365"/>
      <c r="H32" s="523"/>
      <c r="I32" s="574">
        <f>SUM(I30)/12</f>
        <v>0</v>
      </c>
    </row>
    <row r="33" spans="2:21" customFormat="1" ht="9" customHeight="1" thickBot="1" x14ac:dyDescent="0.3">
      <c r="B33" s="521"/>
      <c r="C33" s="366"/>
      <c r="D33" s="523"/>
      <c r="E33" s="523"/>
      <c r="F33" s="523"/>
      <c r="G33" s="535"/>
      <c r="H33" s="523"/>
      <c r="I33" s="94"/>
    </row>
    <row r="34" spans="2:21" customFormat="1" ht="18" customHeight="1" thickBot="1" x14ac:dyDescent="0.3">
      <c r="B34" s="521"/>
      <c r="C34" s="676" t="s">
        <v>390</v>
      </c>
      <c r="D34" s="676"/>
      <c r="E34" s="676"/>
      <c r="F34" s="676"/>
      <c r="G34" s="676"/>
      <c r="H34" s="523"/>
      <c r="I34" s="574">
        <f>(E30+I30)/24</f>
        <v>0</v>
      </c>
    </row>
    <row r="35" spans="2:21" customFormat="1" ht="9" customHeight="1" x14ac:dyDescent="0.25">
      <c r="B35" s="521"/>
      <c r="C35" s="386"/>
      <c r="D35" s="561"/>
      <c r="E35" s="561"/>
      <c r="F35" s="561"/>
      <c r="G35" s="562"/>
      <c r="H35" s="523"/>
      <c r="I35" s="94"/>
    </row>
    <row r="36" spans="2:21" customFormat="1" ht="18" customHeight="1" x14ac:dyDescent="0.25">
      <c r="B36" s="521"/>
      <c r="C36" s="676" t="s">
        <v>386</v>
      </c>
      <c r="D36" s="676"/>
      <c r="E36" s="676"/>
      <c r="F36" s="676"/>
      <c r="G36" s="676"/>
      <c r="H36" s="546"/>
      <c r="I36" s="150"/>
    </row>
    <row r="37" spans="2:21" customFormat="1" ht="9" customHeight="1" thickBot="1" x14ac:dyDescent="0.3">
      <c r="B37" s="521"/>
      <c r="C37" s="386"/>
      <c r="D37" s="561"/>
      <c r="E37" s="561"/>
      <c r="F37" s="561"/>
      <c r="G37" s="562"/>
      <c r="H37" s="523"/>
      <c r="I37" s="94"/>
    </row>
    <row r="38" spans="2:21" customFormat="1" ht="18" customHeight="1" thickBot="1" x14ac:dyDescent="0.3">
      <c r="B38" s="521"/>
      <c r="C38" s="676" t="s">
        <v>391</v>
      </c>
      <c r="D38" s="676"/>
      <c r="E38" s="676"/>
      <c r="F38" s="676"/>
      <c r="G38" s="676"/>
      <c r="H38" s="523"/>
      <c r="I38" s="574" t="e">
        <f>(I34*24)/I36</f>
        <v>#DIV/0!</v>
      </c>
    </row>
    <row r="39" spans="2:21" customFormat="1" ht="9" customHeight="1" thickBot="1" x14ac:dyDescent="0.3">
      <c r="B39" s="521"/>
      <c r="C39" s="386"/>
      <c r="D39" s="561"/>
      <c r="E39" s="561"/>
      <c r="F39" s="561"/>
      <c r="G39" s="562"/>
      <c r="H39" s="523"/>
      <c r="I39" s="536"/>
    </row>
    <row r="40" spans="2:21" customFormat="1" ht="18" customHeight="1" thickBot="1" x14ac:dyDescent="0.3">
      <c r="B40" s="559"/>
      <c r="C40" s="1139" t="s">
        <v>474</v>
      </c>
      <c r="D40" s="1139"/>
      <c r="E40" s="1139"/>
      <c r="F40" s="1139"/>
      <c r="G40" s="1139"/>
      <c r="H40" s="560"/>
      <c r="I40" s="575" t="b">
        <f>IF(I32&lt;E32,I32)</f>
        <v>0</v>
      </c>
    </row>
    <row r="41" spans="2:21" customFormat="1" ht="9" customHeight="1" x14ac:dyDescent="0.25">
      <c r="B41" s="559"/>
      <c r="C41" s="366"/>
      <c r="D41" s="560"/>
      <c r="E41" s="560"/>
      <c r="F41" s="560"/>
      <c r="G41" s="535"/>
      <c r="H41" s="560"/>
      <c r="I41" s="536"/>
    </row>
    <row r="42" spans="2:21" customFormat="1" ht="18" customHeight="1" thickBot="1" x14ac:dyDescent="0.3">
      <c r="B42" s="881" t="s">
        <v>459</v>
      </c>
      <c r="C42" s="1114"/>
      <c r="D42" s="539"/>
      <c r="E42" s="1115" t="str">
        <f>IF(D43="Yes", "ML 2020-24 Case # assignment date requires reduction of income by 25% or Verify 6 Months PITI Reserves or Verify 2 Months rental payments received by receipt of bank statements showing deposits.",IF(D43="No", "ML 2020-24 Case # assignment date does not require 25% reduction of income or verification of 6 Months PITI Reserves or verification of 2 Months rental payments received; Ignore 25% calculated reduction to the right."))</f>
        <v>ML 2020-24 Case # assignment date does not require 25% reduction of income or verification of 6 Months PITI Reserves or verification of 2 Months rental payments received; Ignore 25% calculated reduction to the right.</v>
      </c>
      <c r="F42" s="1115"/>
      <c r="G42" s="1115"/>
      <c r="H42" s="1115"/>
      <c r="I42" s="24"/>
    </row>
    <row r="43" spans="2:21" customFormat="1" ht="18" customHeight="1" thickBot="1" x14ac:dyDescent="0.3">
      <c r="B43" s="528">
        <v>44055</v>
      </c>
      <c r="C43" s="529"/>
      <c r="D43" s="538" t="str">
        <f>IF(AND(D42&gt;=B43, D42&lt;=B44), "Yes", "No")</f>
        <v>No</v>
      </c>
      <c r="E43" s="1115"/>
      <c r="F43" s="1115"/>
      <c r="G43" s="1115"/>
      <c r="H43" s="1115"/>
      <c r="I43" s="573" t="e">
        <f>MIN(I34,I38,I40)*0.75</f>
        <v>#DIV/0!</v>
      </c>
    </row>
    <row r="44" spans="2:21" customFormat="1" ht="18" customHeight="1" x14ac:dyDescent="0.25">
      <c r="B44" s="530">
        <v>44165</v>
      </c>
      <c r="C44" s="531"/>
      <c r="D44" s="531"/>
      <c r="E44" s="1115"/>
      <c r="F44" s="1115"/>
      <c r="G44" s="1115"/>
      <c r="H44" s="1115"/>
      <c r="I44" s="2"/>
    </row>
    <row r="45" spans="2:21" customFormat="1" ht="12" customHeight="1" thickBot="1" x14ac:dyDescent="0.3">
      <c r="B45" s="21"/>
      <c r="C45" s="537"/>
      <c r="D45" s="71"/>
      <c r="E45" s="1116"/>
      <c r="F45" s="1116"/>
      <c r="G45" s="1116"/>
      <c r="H45" s="1116"/>
      <c r="I45" s="533"/>
    </row>
    <row r="46" spans="2:21" ht="18" customHeight="1" thickBot="1" x14ac:dyDescent="0.3">
      <c r="B46" s="678" t="s">
        <v>225</v>
      </c>
      <c r="C46" s="679"/>
      <c r="D46" s="679"/>
      <c r="E46" s="679"/>
      <c r="F46" s="679"/>
      <c r="G46" s="679"/>
      <c r="H46" s="679"/>
      <c r="I46" s="680"/>
      <c r="J46" s="34"/>
      <c r="L46"/>
      <c r="M46"/>
      <c r="N46"/>
      <c r="O46"/>
      <c r="P46"/>
      <c r="Q46"/>
      <c r="R46"/>
      <c r="S46"/>
    </row>
    <row r="47" spans="2:21" ht="18" customHeight="1" x14ac:dyDescent="0.25">
      <c r="B47" s="1106"/>
      <c r="C47" s="1107"/>
      <c r="D47" s="1107"/>
      <c r="E47" s="1107"/>
      <c r="F47" s="1107"/>
      <c r="G47" s="1107"/>
      <c r="H47" s="1107"/>
      <c r="I47" s="1108"/>
      <c r="J47" s="268"/>
      <c r="L47"/>
      <c r="M47"/>
      <c r="N47"/>
      <c r="O47"/>
      <c r="P47"/>
      <c r="Q47"/>
      <c r="R47"/>
      <c r="S47"/>
    </row>
    <row r="48" spans="2:21" ht="18" customHeight="1" x14ac:dyDescent="0.25">
      <c r="B48" s="1016"/>
      <c r="C48" s="1017"/>
      <c r="D48" s="1017"/>
      <c r="E48" s="1017"/>
      <c r="F48" s="1017"/>
      <c r="G48" s="1017"/>
      <c r="H48" s="1017"/>
      <c r="I48" s="1109"/>
      <c r="J48" s="268"/>
      <c r="L48"/>
      <c r="M48"/>
      <c r="N48"/>
      <c r="O48"/>
      <c r="P48"/>
      <c r="Q48"/>
      <c r="R48"/>
      <c r="S48"/>
      <c r="T48"/>
      <c r="U48"/>
    </row>
    <row r="49" spans="2:21" ht="18" customHeight="1" x14ac:dyDescent="0.25">
      <c r="B49" s="1016"/>
      <c r="C49" s="1017"/>
      <c r="D49" s="1017"/>
      <c r="E49" s="1017"/>
      <c r="F49" s="1017"/>
      <c r="G49" s="1017"/>
      <c r="H49" s="1017"/>
      <c r="I49" s="1109"/>
      <c r="J49" s="268"/>
      <c r="K49"/>
      <c r="L49"/>
      <c r="M49"/>
      <c r="N49"/>
      <c r="O49"/>
      <c r="P49"/>
      <c r="Q49"/>
      <c r="R49"/>
      <c r="S49"/>
      <c r="T49"/>
      <c r="U49"/>
    </row>
    <row r="50" spans="2:21" ht="18" customHeight="1" thickBot="1" x14ac:dyDescent="0.3">
      <c r="B50" s="1018"/>
      <c r="C50" s="1019"/>
      <c r="D50" s="1019"/>
      <c r="E50" s="1019"/>
      <c r="F50" s="1019"/>
      <c r="G50" s="1019"/>
      <c r="H50" s="1019"/>
      <c r="I50" s="1110"/>
      <c r="J50" s="268"/>
      <c r="K50"/>
      <c r="L50"/>
      <c r="M50"/>
      <c r="N50"/>
      <c r="O50"/>
      <c r="P50"/>
      <c r="Q50"/>
      <c r="R50"/>
      <c r="S50"/>
      <c r="T50"/>
      <c r="U50"/>
    </row>
    <row r="51" spans="2:21" customFormat="1" ht="18" customHeight="1" x14ac:dyDescent="0.25">
      <c r="B51" s="700" t="s">
        <v>392</v>
      </c>
      <c r="C51" s="701"/>
      <c r="D51" s="701"/>
      <c r="E51" s="701"/>
      <c r="F51" s="701"/>
      <c r="G51" s="701"/>
      <c r="H51" s="701"/>
      <c r="I51" s="702"/>
      <c r="K51" s="1126" t="s">
        <v>470</v>
      </c>
      <c r="L51" s="1127"/>
      <c r="M51" s="1127"/>
      <c r="N51" s="1127"/>
      <c r="O51" s="1127"/>
      <c r="P51" s="1127"/>
      <c r="Q51" s="1127"/>
      <c r="R51" s="1128"/>
    </row>
    <row r="52" spans="2:21" customFormat="1" ht="18" customHeight="1" x14ac:dyDescent="0.25">
      <c r="B52" s="703"/>
      <c r="C52" s="711"/>
      <c r="D52" s="711"/>
      <c r="E52" s="711"/>
      <c r="F52" s="711"/>
      <c r="G52" s="711"/>
      <c r="H52" s="711"/>
      <c r="I52" s="705"/>
      <c r="K52" s="1129"/>
      <c r="L52" s="1130"/>
      <c r="M52" s="1130"/>
      <c r="N52" s="1130"/>
      <c r="O52" s="1130"/>
      <c r="P52" s="1130"/>
      <c r="Q52" s="1130"/>
      <c r="R52" s="1131"/>
    </row>
    <row r="53" spans="2:21" customFormat="1" ht="18" customHeight="1" thickBot="1" x14ac:dyDescent="0.3">
      <c r="B53" s="706"/>
      <c r="C53" s="707"/>
      <c r="D53" s="707"/>
      <c r="E53" s="707"/>
      <c r="F53" s="707"/>
      <c r="G53" s="707"/>
      <c r="H53" s="707"/>
      <c r="I53" s="708"/>
      <c r="K53" s="1129"/>
      <c r="L53" s="1130"/>
      <c r="M53" s="1130"/>
      <c r="N53" s="1130"/>
      <c r="O53" s="1130"/>
      <c r="P53" s="1130"/>
      <c r="Q53" s="1130"/>
      <c r="R53" s="1131"/>
    </row>
    <row r="54" spans="2:21" customFormat="1" ht="18" customHeight="1" x14ac:dyDescent="0.25">
      <c r="B54" s="172"/>
      <c r="C54" s="173"/>
      <c r="D54" s="173"/>
      <c r="E54" s="173"/>
      <c r="F54" s="173"/>
      <c r="G54" s="173"/>
      <c r="H54" s="173"/>
      <c r="I54" s="174"/>
      <c r="K54" s="1129"/>
      <c r="L54" s="1130"/>
      <c r="M54" s="1130"/>
      <c r="N54" s="1130"/>
      <c r="O54" s="1130"/>
      <c r="P54" s="1130"/>
      <c r="Q54" s="1130"/>
      <c r="R54" s="1131"/>
    </row>
    <row r="55" spans="2:21" customFormat="1" ht="18" customHeight="1" x14ac:dyDescent="0.25">
      <c r="B55" s="3"/>
      <c r="C55" s="74" t="s">
        <v>367</v>
      </c>
      <c r="D55" s="1023"/>
      <c r="E55" s="1024"/>
      <c r="F55" s="1024"/>
      <c r="G55" s="1024"/>
      <c r="H55" s="1025"/>
      <c r="I55" s="200"/>
      <c r="K55" s="1129"/>
      <c r="L55" s="1130"/>
      <c r="M55" s="1130"/>
      <c r="N55" s="1130"/>
      <c r="O55" s="1130"/>
      <c r="P55" s="1130"/>
      <c r="Q55" s="1130"/>
      <c r="R55" s="1131"/>
    </row>
    <row r="56" spans="2:21" customFormat="1" ht="10.5" customHeight="1" x14ac:dyDescent="0.25">
      <c r="B56" s="3"/>
      <c r="C56" s="74"/>
      <c r="D56" s="204"/>
      <c r="E56" s="204"/>
      <c r="F56" s="204"/>
      <c r="G56" s="204"/>
      <c r="H56" s="204"/>
      <c r="I56" s="200"/>
      <c r="K56" s="1129"/>
      <c r="L56" s="1130"/>
      <c r="M56" s="1130"/>
      <c r="N56" s="1130"/>
      <c r="O56" s="1130"/>
      <c r="P56" s="1130"/>
      <c r="Q56" s="1130"/>
      <c r="R56" s="1131"/>
    </row>
    <row r="57" spans="2:21" customFormat="1" ht="20.25" customHeight="1" thickBot="1" x14ac:dyDescent="0.3">
      <c r="B57" s="3"/>
      <c r="C57" s="74" t="s">
        <v>387</v>
      </c>
      <c r="D57" s="1023"/>
      <c r="E57" s="1024"/>
      <c r="F57" s="1024"/>
      <c r="G57" s="1024"/>
      <c r="H57" s="1025"/>
      <c r="I57" s="200"/>
      <c r="K57" s="1132"/>
      <c r="L57" s="1133"/>
      <c r="M57" s="1133"/>
      <c r="N57" s="1133"/>
      <c r="O57" s="1133"/>
      <c r="P57" s="1133"/>
      <c r="Q57" s="1133"/>
      <c r="R57" s="1134"/>
    </row>
    <row r="58" spans="2:21" customFormat="1" ht="9" customHeight="1" thickBot="1" x14ac:dyDescent="0.3">
      <c r="B58" s="70"/>
      <c r="C58" s="201"/>
      <c r="D58" s="202"/>
      <c r="E58" s="71"/>
      <c r="F58" s="71"/>
      <c r="G58" s="71"/>
      <c r="H58" s="1135"/>
      <c r="I58" s="1136"/>
    </row>
    <row r="59" spans="2:21" ht="18" customHeight="1" x14ac:dyDescent="0.25">
      <c r="B59" s="1123" t="s">
        <v>461</v>
      </c>
      <c r="C59" s="1124"/>
      <c r="D59" s="1124"/>
      <c r="E59" s="1124"/>
      <c r="F59" s="1124"/>
      <c r="G59" s="1124"/>
      <c r="H59" s="1124"/>
      <c r="I59" s="1125"/>
      <c r="K59"/>
      <c r="L59"/>
      <c r="M59"/>
      <c r="N59"/>
      <c r="O59"/>
      <c r="P59"/>
      <c r="Q59"/>
      <c r="R59"/>
      <c r="S59"/>
      <c r="T59"/>
      <c r="U59"/>
    </row>
    <row r="60" spans="2:21" ht="9" customHeight="1" x14ac:dyDescent="0.25">
      <c r="B60" s="91" t="s">
        <v>2</v>
      </c>
      <c r="C60" s="92"/>
      <c r="D60" s="92"/>
      <c r="E60" s="92"/>
      <c r="F60" s="92"/>
      <c r="G60" s="92"/>
      <c r="H60" s="92"/>
      <c r="I60" s="93"/>
      <c r="K60"/>
      <c r="L60"/>
      <c r="M60"/>
      <c r="N60"/>
      <c r="O60"/>
      <c r="P60"/>
      <c r="Q60"/>
      <c r="R60"/>
      <c r="S60"/>
      <c r="T60"/>
      <c r="U60"/>
    </row>
    <row r="61" spans="2:21" ht="18" customHeight="1" x14ac:dyDescent="0.25">
      <c r="B61" s="977" t="s">
        <v>437</v>
      </c>
      <c r="C61" s="916"/>
      <c r="D61" s="916"/>
      <c r="E61" s="916"/>
      <c r="F61" s="38"/>
      <c r="G61"/>
      <c r="I61" s="566">
        <v>0</v>
      </c>
      <c r="K61"/>
      <c r="L61"/>
      <c r="M61"/>
      <c r="N61"/>
      <c r="O61"/>
      <c r="P61"/>
      <c r="Q61"/>
      <c r="R61"/>
      <c r="S61"/>
      <c r="T61"/>
      <c r="U61"/>
    </row>
    <row r="62" spans="2:21" ht="9" customHeight="1" thickBot="1" x14ac:dyDescent="0.3">
      <c r="B62" s="162"/>
      <c r="C62" s="38"/>
      <c r="D62" s="38"/>
      <c r="E62" s="38"/>
      <c r="F62" s="38"/>
      <c r="G62"/>
      <c r="I62" s="210"/>
      <c r="K62"/>
      <c r="L62"/>
      <c r="M62"/>
      <c r="N62"/>
      <c r="O62"/>
      <c r="P62"/>
      <c r="Q62"/>
      <c r="R62"/>
      <c r="S62"/>
      <c r="T62"/>
      <c r="U62"/>
    </row>
    <row r="63" spans="2:21" ht="18" customHeight="1" thickBot="1" x14ac:dyDescent="0.3">
      <c r="B63" s="977" t="s">
        <v>348</v>
      </c>
      <c r="C63" s="916"/>
      <c r="D63" s="916"/>
      <c r="E63" s="916"/>
      <c r="F63" s="38"/>
      <c r="G63" s="565">
        <v>0</v>
      </c>
      <c r="H63" s="130" t="s">
        <v>350</v>
      </c>
      <c r="I63" s="567">
        <f xml:space="preserve"> G63*0.75</f>
        <v>0</v>
      </c>
      <c r="K63"/>
      <c r="L63"/>
      <c r="M63"/>
      <c r="N63"/>
      <c r="O63"/>
      <c r="P63"/>
      <c r="Q63"/>
      <c r="R63"/>
      <c r="S63"/>
      <c r="T63"/>
      <c r="U63"/>
    </row>
    <row r="64" spans="2:21" ht="9" customHeight="1" thickBot="1" x14ac:dyDescent="0.3">
      <c r="B64" s="162"/>
      <c r="C64" s="38"/>
      <c r="D64" s="38"/>
      <c r="E64" s="38"/>
      <c r="F64" s="38"/>
      <c r="G64" s="277"/>
      <c r="H64" s="130"/>
      <c r="I64" s="248"/>
      <c r="K64"/>
      <c r="L64"/>
      <c r="M64"/>
      <c r="N64"/>
      <c r="O64"/>
      <c r="P64"/>
      <c r="Q64"/>
      <c r="R64"/>
      <c r="S64"/>
      <c r="T64"/>
      <c r="U64"/>
    </row>
    <row r="65" spans="1:21" ht="18" customHeight="1" thickBot="1" x14ac:dyDescent="0.3">
      <c r="B65" s="977" t="s">
        <v>349</v>
      </c>
      <c r="C65" s="916"/>
      <c r="D65" s="916"/>
      <c r="E65" s="916"/>
      <c r="F65" s="38"/>
      <c r="G65" s="565">
        <v>0</v>
      </c>
      <c r="H65" s="130" t="s">
        <v>350</v>
      </c>
      <c r="I65" s="567">
        <f>G65*0.75</f>
        <v>0</v>
      </c>
      <c r="K65"/>
      <c r="L65"/>
      <c r="M65"/>
      <c r="N65"/>
      <c r="O65"/>
      <c r="P65"/>
      <c r="Q65"/>
      <c r="R65"/>
      <c r="S65"/>
      <c r="T65"/>
      <c r="U65"/>
    </row>
    <row r="66" spans="1:21" ht="18" customHeight="1" thickBot="1" x14ac:dyDescent="0.3">
      <c r="B66" s="30"/>
      <c r="C66"/>
      <c r="D66"/>
      <c r="E66"/>
      <c r="F66"/>
      <c r="G66"/>
      <c r="H66"/>
      <c r="I66" s="203" t="s">
        <v>352</v>
      </c>
      <c r="K66"/>
      <c r="L66"/>
      <c r="M66"/>
      <c r="N66"/>
      <c r="O66"/>
      <c r="P66"/>
      <c r="Q66"/>
      <c r="R66"/>
      <c r="S66"/>
      <c r="T66"/>
      <c r="U66"/>
    </row>
    <row r="67" spans="1:21" ht="18" customHeight="1" thickBot="1" x14ac:dyDescent="0.3">
      <c r="B67" s="3"/>
      <c r="G67" s="882" t="s">
        <v>351</v>
      </c>
      <c r="H67" s="883"/>
      <c r="I67" s="568">
        <f>MIN(I61, I63, I65)</f>
        <v>0</v>
      </c>
      <c r="K67"/>
      <c r="L67"/>
      <c r="M67"/>
      <c r="N67"/>
      <c r="O67"/>
      <c r="P67"/>
      <c r="Q67"/>
      <c r="R67"/>
      <c r="S67"/>
      <c r="T67"/>
      <c r="U67"/>
    </row>
    <row r="68" spans="1:21" ht="9" customHeight="1" x14ac:dyDescent="0.25">
      <c r="B68" s="3"/>
      <c r="C68" s="365"/>
      <c r="D68" s="365"/>
      <c r="E68" s="365"/>
      <c r="F68" s="365"/>
      <c r="G68" s="365"/>
      <c r="H68" s="365"/>
      <c r="I68" s="2"/>
      <c r="K68"/>
      <c r="L68"/>
      <c r="M68"/>
      <c r="N68"/>
      <c r="O68"/>
      <c r="P68"/>
      <c r="Q68"/>
      <c r="R68"/>
      <c r="S68"/>
      <c r="T68"/>
      <c r="U68"/>
    </row>
    <row r="69" spans="1:21" ht="18" customHeight="1" thickBot="1" x14ac:dyDescent="0.3">
      <c r="B69" s="881" t="s">
        <v>459</v>
      </c>
      <c r="C69" s="1114"/>
      <c r="D69" s="539"/>
      <c r="E69" s="1115" t="str">
        <f>IF(D70="Yes", "ML 2020-24 Case # assignment date requires reduction of income by 25% or Verify 6 Months PITI Reserves or Verify 2 Months rental payments received by receipt of bank statements showing deposits.",IF(D70="No", "ML 2020-24 Case # assignment date does not require 25% reduction of income or verification of 6 Months PITI Reserves or verification of 2 Months rental payments received; Ignore 25% calculated reduction to the right."))</f>
        <v>ML 2020-24 Case # assignment date does not require 25% reduction of income or verification of 6 Months PITI Reserves or verification of 2 Months rental payments received; Ignore 25% calculated reduction to the right.</v>
      </c>
      <c r="F69" s="1115"/>
      <c r="G69" s="1115"/>
      <c r="H69" s="1115"/>
      <c r="I69" s="2"/>
      <c r="L69"/>
      <c r="M69"/>
      <c r="N69"/>
      <c r="O69"/>
      <c r="P69"/>
      <c r="Q69"/>
      <c r="R69"/>
      <c r="S69"/>
    </row>
    <row r="70" spans="1:21" ht="18" customHeight="1" thickBot="1" x14ac:dyDescent="0.3">
      <c r="B70" s="528">
        <v>44055</v>
      </c>
      <c r="C70" s="529"/>
      <c r="D70" s="538" t="str">
        <f>IF(AND(D69&gt;=B70, D69&lt;=B71), "Yes", "No")</f>
        <v>No</v>
      </c>
      <c r="E70" s="1115"/>
      <c r="F70" s="1115"/>
      <c r="G70" s="1115"/>
      <c r="H70" s="1115"/>
      <c r="I70" s="569">
        <f>I67*0.75</f>
        <v>0</v>
      </c>
      <c r="L70"/>
      <c r="M70"/>
      <c r="N70"/>
      <c r="O70"/>
      <c r="P70"/>
      <c r="Q70"/>
      <c r="R70"/>
      <c r="S70"/>
    </row>
    <row r="71" spans="1:21" ht="18" customHeight="1" x14ac:dyDescent="0.25">
      <c r="B71" s="530">
        <v>44165</v>
      </c>
      <c r="C71" s="531"/>
      <c r="D71" s="531"/>
      <c r="E71" s="1115"/>
      <c r="F71" s="1115"/>
      <c r="G71" s="1115"/>
      <c r="H71" s="1115"/>
      <c r="I71" s="2"/>
      <c r="L71"/>
      <c r="M71"/>
      <c r="N71"/>
      <c r="O71"/>
      <c r="P71"/>
      <c r="Q71"/>
      <c r="R71"/>
      <c r="S71"/>
    </row>
    <row r="72" spans="1:21" ht="9" customHeight="1" thickBot="1" x14ac:dyDescent="0.3">
      <c r="B72" s="21"/>
      <c r="C72" s="537"/>
      <c r="D72" s="71"/>
      <c r="E72" s="1116"/>
      <c r="F72" s="1116"/>
      <c r="G72" s="1116"/>
      <c r="H72" s="1116"/>
      <c r="I72" s="5"/>
      <c r="L72"/>
      <c r="M72"/>
      <c r="N72"/>
      <c r="O72"/>
      <c r="P72"/>
      <c r="Q72"/>
      <c r="R72"/>
      <c r="S72"/>
    </row>
    <row r="73" spans="1:21" ht="18" customHeight="1" x14ac:dyDescent="0.25">
      <c r="B73" s="1118" t="s">
        <v>460</v>
      </c>
      <c r="C73" s="696"/>
      <c r="D73" s="696"/>
      <c r="E73" s="696"/>
      <c r="F73" s="696"/>
      <c r="G73" s="696"/>
      <c r="H73" s="696"/>
      <c r="I73" s="783"/>
      <c r="K73"/>
      <c r="L73"/>
      <c r="M73"/>
      <c r="N73"/>
      <c r="O73"/>
      <c r="P73"/>
      <c r="Q73"/>
      <c r="R73"/>
      <c r="S73"/>
      <c r="T73"/>
      <c r="U73"/>
    </row>
    <row r="74" spans="1:21" ht="9" customHeight="1" x14ac:dyDescent="0.25">
      <c r="B74" s="30"/>
      <c r="C74"/>
      <c r="D74" s="82"/>
      <c r="E74" s="141" t="s">
        <v>2</v>
      </c>
      <c r="F74" s="82"/>
      <c r="G74" s="82"/>
      <c r="H74" s="82"/>
      <c r="I74" s="255"/>
      <c r="K74"/>
      <c r="L74"/>
      <c r="M74"/>
      <c r="N74"/>
      <c r="O74"/>
      <c r="P74"/>
      <c r="Q74"/>
      <c r="R74"/>
      <c r="S74"/>
      <c r="T74"/>
      <c r="U74"/>
    </row>
    <row r="75" spans="1:21" ht="18" customHeight="1" x14ac:dyDescent="0.25">
      <c r="B75" s="30"/>
      <c r="C75"/>
      <c r="D75" s="74"/>
      <c r="E75" s="148" t="s">
        <v>2</v>
      </c>
      <c r="F75" s="194"/>
      <c r="G75" s="914" t="s">
        <v>462</v>
      </c>
      <c r="H75" s="1119"/>
      <c r="I75" s="149" t="s">
        <v>2</v>
      </c>
      <c r="K75"/>
      <c r="L75"/>
      <c r="M75"/>
      <c r="N75"/>
      <c r="O75"/>
      <c r="P75"/>
      <c r="Q75"/>
      <c r="R75"/>
      <c r="S75"/>
      <c r="T75"/>
      <c r="U75"/>
    </row>
    <row r="76" spans="1:21" ht="9" customHeight="1" x14ac:dyDescent="0.25">
      <c r="B76" s="164"/>
      <c r="C76" s="36"/>
      <c r="D76" s="141"/>
      <c r="E76" s="141"/>
      <c r="F76" s="141"/>
      <c r="G76" s="141"/>
      <c r="I76" s="2"/>
      <c r="K76"/>
      <c r="L76"/>
      <c r="M76"/>
      <c r="N76"/>
      <c r="O76"/>
      <c r="P76"/>
      <c r="Q76"/>
      <c r="R76"/>
      <c r="S76"/>
      <c r="T76"/>
      <c r="U76"/>
    </row>
    <row r="77" spans="1:21" ht="18" customHeight="1" x14ac:dyDescent="0.25">
      <c r="B77" s="79"/>
      <c r="C77" s="769" t="s">
        <v>380</v>
      </c>
      <c r="D77" s="912"/>
      <c r="E77" s="570">
        <v>0</v>
      </c>
      <c r="F77" s="1120" t="s">
        <v>282</v>
      </c>
      <c r="G77" s="1121"/>
      <c r="H77" s="1122"/>
      <c r="I77" s="572">
        <v>0</v>
      </c>
      <c r="K77"/>
      <c r="L77"/>
      <c r="M77"/>
      <c r="N77"/>
      <c r="O77"/>
      <c r="P77"/>
      <c r="Q77"/>
      <c r="R77"/>
      <c r="S77"/>
      <c r="T77"/>
      <c r="U77"/>
    </row>
    <row r="78" spans="1:21" ht="18" customHeight="1" x14ac:dyDescent="0.25">
      <c r="B78" s="79"/>
      <c r="C78" s="769" t="s">
        <v>381</v>
      </c>
      <c r="D78" s="912"/>
      <c r="E78" s="570">
        <v>0</v>
      </c>
      <c r="F78" s="14"/>
      <c r="I78" s="572">
        <v>0</v>
      </c>
      <c r="K78"/>
      <c r="L78"/>
      <c r="M78"/>
      <c r="N78"/>
      <c r="O78"/>
      <c r="P78"/>
      <c r="Q78"/>
      <c r="R78"/>
      <c r="S78"/>
      <c r="T78"/>
      <c r="U78"/>
    </row>
    <row r="79" spans="1:21" ht="9" customHeight="1" thickBot="1" x14ac:dyDescent="0.3">
      <c r="A79"/>
      <c r="B79" s="30"/>
      <c r="C79"/>
      <c r="D79"/>
      <c r="E79"/>
      <c r="F79"/>
      <c r="G79"/>
      <c r="H79"/>
      <c r="I79" s="24"/>
      <c r="K79"/>
      <c r="L79"/>
      <c r="M79"/>
      <c r="N79"/>
      <c r="O79"/>
      <c r="P79"/>
      <c r="Q79"/>
      <c r="R79"/>
      <c r="S79"/>
      <c r="T79"/>
      <c r="U79"/>
    </row>
    <row r="80" spans="1:21" ht="18" customHeight="1" thickBot="1" x14ac:dyDescent="0.3">
      <c r="A80"/>
      <c r="B80" s="30"/>
      <c r="C80" s="914" t="s">
        <v>66</v>
      </c>
      <c r="D80" s="914"/>
      <c r="E80" s="571">
        <f>SUM(E77:E78)</f>
        <v>0</v>
      </c>
      <c r="F80"/>
      <c r="G80" s="914" t="s">
        <v>66</v>
      </c>
      <c r="H80" s="914"/>
      <c r="I80" s="571">
        <f>SUM(I77:I78)</f>
        <v>0</v>
      </c>
      <c r="K80"/>
      <c r="L80"/>
      <c r="M80"/>
      <c r="N80"/>
      <c r="O80"/>
      <c r="P80"/>
      <c r="Q80"/>
      <c r="R80"/>
      <c r="S80"/>
      <c r="T80"/>
      <c r="U80"/>
    </row>
    <row r="81" spans="1:21" ht="9" customHeight="1" thickBot="1" x14ac:dyDescent="0.3">
      <c r="A81"/>
      <c r="B81" s="30"/>
      <c r="C81"/>
      <c r="D81"/>
      <c r="E81"/>
      <c r="F81"/>
      <c r="G81"/>
      <c r="H81"/>
      <c r="I81" s="24"/>
      <c r="K81"/>
      <c r="L81"/>
      <c r="M81"/>
      <c r="N81"/>
      <c r="O81"/>
      <c r="P81"/>
      <c r="Q81"/>
      <c r="R81"/>
      <c r="S81"/>
      <c r="T81"/>
      <c r="U81"/>
    </row>
    <row r="82" spans="1:21" ht="18" customHeight="1" thickBot="1" x14ac:dyDescent="0.3">
      <c r="A82"/>
      <c r="B82" s="1117" t="s">
        <v>67</v>
      </c>
      <c r="C82" s="914"/>
      <c r="D82" s="914"/>
      <c r="E82" s="571">
        <f>SUM(E80/12)</f>
        <v>0</v>
      </c>
      <c r="F82" s="914" t="s">
        <v>67</v>
      </c>
      <c r="G82" s="914"/>
      <c r="H82" s="914"/>
      <c r="I82" s="571">
        <f>SUM(I80/12)</f>
        <v>0</v>
      </c>
      <c r="K82"/>
      <c r="L82"/>
      <c r="M82"/>
      <c r="N82"/>
      <c r="O82"/>
      <c r="P82"/>
      <c r="Q82"/>
      <c r="R82"/>
      <c r="S82"/>
      <c r="T82"/>
      <c r="U82"/>
    </row>
    <row r="83" spans="1:21" ht="9" customHeight="1" thickBot="1" x14ac:dyDescent="0.3">
      <c r="A83"/>
      <c r="B83" s="30"/>
      <c r="C83"/>
      <c r="D83"/>
      <c r="E83"/>
      <c r="F83"/>
      <c r="G83"/>
      <c r="H83"/>
      <c r="I83" s="24"/>
      <c r="K83"/>
      <c r="L83"/>
      <c r="M83"/>
      <c r="N83"/>
      <c r="O83"/>
      <c r="P83"/>
      <c r="Q83"/>
      <c r="R83"/>
      <c r="S83"/>
      <c r="T83"/>
      <c r="U83"/>
    </row>
    <row r="84" spans="1:21" ht="18" customHeight="1" thickBot="1" x14ac:dyDescent="0.3">
      <c r="A84"/>
      <c r="B84" s="30"/>
      <c r="C84" t="s">
        <v>2</v>
      </c>
      <c r="D84"/>
      <c r="E84" s="558" t="str">
        <f>IF(AND(E82&lt;I82, E82&gt;I82), "Yes", "No")</f>
        <v>No</v>
      </c>
      <c r="F84"/>
      <c r="G84" s="1103" t="s">
        <v>35</v>
      </c>
      <c r="H84" s="1103"/>
      <c r="I84" s="571">
        <f>SUM(E80+I80)/24</f>
        <v>0</v>
      </c>
      <c r="K84"/>
      <c r="L84"/>
      <c r="M84"/>
      <c r="N84"/>
      <c r="O84"/>
      <c r="P84"/>
      <c r="Q84"/>
      <c r="R84"/>
      <c r="S84"/>
      <c r="T84"/>
      <c r="U84"/>
    </row>
    <row r="85" spans="1:21" ht="9" customHeight="1" x14ac:dyDescent="0.25">
      <c r="A85"/>
      <c r="B85" s="30"/>
      <c r="C85"/>
      <c r="D85"/>
      <c r="E85"/>
      <c r="F85"/>
      <c r="G85" s="198"/>
      <c r="H85" s="198"/>
      <c r="I85" s="278"/>
      <c r="K85"/>
      <c r="L85"/>
      <c r="M85"/>
      <c r="N85"/>
      <c r="O85"/>
      <c r="P85"/>
      <c r="Q85"/>
      <c r="R85"/>
      <c r="S85"/>
      <c r="T85"/>
      <c r="U85"/>
    </row>
    <row r="86" spans="1:21" ht="18" customHeight="1" x14ac:dyDescent="0.25">
      <c r="A86"/>
      <c r="B86" s="30"/>
      <c r="C86" s="914" t="s">
        <v>399</v>
      </c>
      <c r="D86" s="914"/>
      <c r="E86" s="914"/>
      <c r="F86" s="914"/>
      <c r="G86" s="914"/>
      <c r="H86" s="914"/>
      <c r="I86" s="249"/>
      <c r="K86"/>
      <c r="L86"/>
      <c r="M86"/>
      <c r="N86"/>
      <c r="O86"/>
      <c r="P86"/>
      <c r="Q86"/>
      <c r="R86"/>
      <c r="S86"/>
      <c r="T86"/>
      <c r="U86"/>
    </row>
    <row r="87" spans="1:21" ht="9" customHeight="1" thickBot="1" x14ac:dyDescent="0.3">
      <c r="A87"/>
      <c r="B87" s="30"/>
      <c r="C87"/>
      <c r="D87"/>
      <c r="E87"/>
      <c r="F87"/>
      <c r="G87"/>
      <c r="H87"/>
      <c r="I87" s="279"/>
      <c r="K87"/>
      <c r="L87"/>
      <c r="M87"/>
      <c r="N87"/>
      <c r="O87"/>
      <c r="P87"/>
      <c r="Q87"/>
      <c r="R87"/>
      <c r="S87"/>
      <c r="T87"/>
      <c r="U87"/>
    </row>
    <row r="88" spans="1:21" ht="18" customHeight="1" thickBot="1" x14ac:dyDescent="0.3">
      <c r="A88"/>
      <c r="B88" s="30"/>
      <c r="C88"/>
      <c r="D88"/>
      <c r="E88"/>
      <c r="F88"/>
      <c r="G88" s="914" t="s">
        <v>400</v>
      </c>
      <c r="H88" s="1111"/>
      <c r="I88" s="571" t="e">
        <f>(I84*24)/I86</f>
        <v>#DIV/0!</v>
      </c>
      <c r="K88"/>
      <c r="L88"/>
      <c r="M88"/>
      <c r="N88"/>
      <c r="O88"/>
      <c r="P88"/>
      <c r="Q88"/>
      <c r="R88"/>
      <c r="S88"/>
      <c r="T88"/>
      <c r="U88"/>
    </row>
    <row r="89" spans="1:21" ht="9" customHeight="1" thickBot="1" x14ac:dyDescent="0.3">
      <c r="A89"/>
      <c r="B89" s="30"/>
      <c r="C89"/>
      <c r="D89"/>
      <c r="E89"/>
      <c r="F89"/>
      <c r="G89"/>
      <c r="H89"/>
      <c r="I89" s="280"/>
      <c r="K89"/>
      <c r="L89"/>
      <c r="M89"/>
      <c r="N89"/>
      <c r="O89"/>
      <c r="P89"/>
      <c r="Q89"/>
      <c r="R89"/>
      <c r="S89"/>
      <c r="T89"/>
      <c r="U89"/>
    </row>
    <row r="90" spans="1:21" ht="18" customHeight="1" thickBot="1" x14ac:dyDescent="0.3">
      <c r="A90"/>
      <c r="B90" s="30"/>
      <c r="C90"/>
      <c r="D90"/>
      <c r="E90" s="1112" t="s">
        <v>475</v>
      </c>
      <c r="F90" s="1112"/>
      <c r="G90" s="1112"/>
      <c r="H90" s="1113"/>
      <c r="I90" s="563" t="b">
        <f>IF(I82&lt;E82,I82)</f>
        <v>0</v>
      </c>
      <c r="K90"/>
      <c r="L90"/>
      <c r="M90"/>
      <c r="N90"/>
      <c r="O90"/>
      <c r="P90"/>
      <c r="Q90"/>
      <c r="R90"/>
      <c r="S90"/>
      <c r="T90"/>
      <c r="U90"/>
    </row>
    <row r="91" spans="1:21" ht="9" customHeight="1" x14ac:dyDescent="0.25">
      <c r="A91"/>
      <c r="B91" s="30"/>
      <c r="C91"/>
      <c r="D91"/>
      <c r="E91"/>
      <c r="F91"/>
      <c r="G91"/>
      <c r="H91"/>
      <c r="I91" s="24"/>
      <c r="K91"/>
      <c r="L91"/>
      <c r="M91"/>
      <c r="N91"/>
      <c r="O91"/>
      <c r="P91"/>
      <c r="Q91"/>
      <c r="R91"/>
      <c r="S91"/>
      <c r="T91"/>
      <c r="U91"/>
    </row>
    <row r="92" spans="1:21" customFormat="1" ht="18" customHeight="1" thickBot="1" x14ac:dyDescent="0.3">
      <c r="B92" s="881" t="s">
        <v>459</v>
      </c>
      <c r="C92" s="1114"/>
      <c r="D92" s="539"/>
      <c r="E92" s="1115" t="str">
        <f>IF(D93="Yes", "ML 2020-24 Case # assignment date requires reduction of income by 25% or Verify 6 Months PITI Reserves or Verify 2 Months rental payments received by receipt of bank statements showing deposits.",IF(D93="No", "ML 2020-24 Case # assignment date does not require 25% reduction of income or verification of 6 Months PITI Reserves or verification of 2 Months rental payments received; Ignore 25% calculated reduction to the right."))</f>
        <v>ML 2020-24 Case # assignment date does not require 25% reduction of income or verification of 6 Months PITI Reserves or verification of 2 Months rental payments received; Ignore 25% calculated reduction to the right.</v>
      </c>
      <c r="F92" s="1115"/>
      <c r="G92" s="1115"/>
      <c r="H92" s="1115"/>
      <c r="I92" s="24"/>
    </row>
    <row r="93" spans="1:21" customFormat="1" ht="18" customHeight="1" thickBot="1" x14ac:dyDescent="0.3">
      <c r="B93" s="528">
        <v>44055</v>
      </c>
      <c r="C93" s="529"/>
      <c r="D93" s="538" t="str">
        <f>IF(AND(D92&gt;=B93, D92&lt;=B94), "Yes", "No")</f>
        <v>No</v>
      </c>
      <c r="E93" s="1115"/>
      <c r="F93" s="1115"/>
      <c r="G93" s="1115"/>
      <c r="H93" s="1115"/>
      <c r="I93" s="573" t="e">
        <f>MIN(I84,I88,I90)*0.75</f>
        <v>#DIV/0!</v>
      </c>
    </row>
    <row r="94" spans="1:21" customFormat="1" ht="18" customHeight="1" x14ac:dyDescent="0.25">
      <c r="B94" s="530">
        <v>44165</v>
      </c>
      <c r="C94" s="531"/>
      <c r="D94" s="531"/>
      <c r="E94" s="1115"/>
      <c r="F94" s="1115"/>
      <c r="G94" s="1115"/>
      <c r="H94" s="1115"/>
      <c r="I94" s="2"/>
    </row>
    <row r="95" spans="1:21" customFormat="1" ht="9" customHeight="1" thickBot="1" x14ac:dyDescent="0.3">
      <c r="B95" s="21"/>
      <c r="C95" s="537"/>
      <c r="D95" s="71"/>
      <c r="E95" s="1116"/>
      <c r="F95" s="1116"/>
      <c r="G95" s="1116"/>
      <c r="H95" s="1116"/>
      <c r="I95" s="533"/>
    </row>
    <row r="96" spans="1:21" ht="18" customHeight="1" thickBot="1" x14ac:dyDescent="0.3">
      <c r="A96"/>
      <c r="B96" s="678" t="s">
        <v>225</v>
      </c>
      <c r="C96" s="679"/>
      <c r="D96" s="679"/>
      <c r="E96" s="679"/>
      <c r="F96" s="679"/>
      <c r="G96" s="679"/>
      <c r="H96" s="679"/>
      <c r="I96" s="680"/>
      <c r="K96"/>
      <c r="L96"/>
      <c r="M96"/>
      <c r="N96"/>
      <c r="O96"/>
      <c r="P96"/>
      <c r="Q96"/>
      <c r="R96"/>
      <c r="S96"/>
      <c r="T96"/>
      <c r="U96"/>
    </row>
    <row r="97" spans="1:21" ht="18" customHeight="1" x14ac:dyDescent="0.25">
      <c r="A97"/>
      <c r="B97" s="1106"/>
      <c r="C97" s="1107"/>
      <c r="D97" s="1107"/>
      <c r="E97" s="1107"/>
      <c r="F97" s="1107"/>
      <c r="G97" s="1107"/>
      <c r="H97" s="1107"/>
      <c r="I97" s="1108"/>
      <c r="K97"/>
      <c r="L97"/>
      <c r="M97"/>
      <c r="N97"/>
      <c r="O97"/>
      <c r="P97"/>
      <c r="Q97"/>
      <c r="R97"/>
      <c r="S97"/>
      <c r="T97"/>
      <c r="U97"/>
    </row>
    <row r="98" spans="1:21" ht="18" customHeight="1" x14ac:dyDescent="0.25">
      <c r="A98"/>
      <c r="B98" s="1016"/>
      <c r="C98" s="1017"/>
      <c r="D98" s="1017"/>
      <c r="E98" s="1017"/>
      <c r="F98" s="1017"/>
      <c r="G98" s="1017"/>
      <c r="H98" s="1017"/>
      <c r="I98" s="1109"/>
      <c r="K98"/>
      <c r="L98"/>
      <c r="M98"/>
      <c r="N98"/>
      <c r="O98"/>
      <c r="P98"/>
      <c r="Q98"/>
      <c r="R98"/>
      <c r="S98"/>
      <c r="T98"/>
      <c r="U98"/>
    </row>
    <row r="99" spans="1:21" ht="18" customHeight="1" x14ac:dyDescent="0.25">
      <c r="A99"/>
      <c r="B99" s="1016"/>
      <c r="C99" s="1017"/>
      <c r="D99" s="1017"/>
      <c r="E99" s="1017"/>
      <c r="F99" s="1017"/>
      <c r="G99" s="1017"/>
      <c r="H99" s="1017"/>
      <c r="I99" s="1109"/>
      <c r="K99"/>
      <c r="L99"/>
      <c r="M99"/>
      <c r="N99"/>
      <c r="O99"/>
      <c r="P99"/>
      <c r="Q99"/>
      <c r="R99"/>
      <c r="S99"/>
      <c r="T99"/>
      <c r="U99"/>
    </row>
    <row r="100" spans="1:21" ht="18" customHeight="1" thickBot="1" x14ac:dyDescent="0.3">
      <c r="A100"/>
      <c r="B100" s="1018"/>
      <c r="C100" s="1019"/>
      <c r="D100" s="1019"/>
      <c r="E100" s="1019"/>
      <c r="F100" s="1019"/>
      <c r="G100" s="1019"/>
      <c r="H100" s="1019"/>
      <c r="I100" s="1110"/>
      <c r="K100"/>
      <c r="L100"/>
      <c r="M100"/>
      <c r="N100"/>
      <c r="O100"/>
      <c r="P100"/>
      <c r="Q100"/>
      <c r="R100"/>
      <c r="S100"/>
      <c r="T100"/>
      <c r="U100"/>
    </row>
    <row r="101" spans="1:21" customFormat="1" ht="18" customHeight="1" x14ac:dyDescent="0.25">
      <c r="B101" s="700" t="s">
        <v>392</v>
      </c>
      <c r="C101" s="701"/>
      <c r="D101" s="701"/>
      <c r="E101" s="701"/>
      <c r="F101" s="701"/>
      <c r="G101" s="701"/>
      <c r="H101" s="701"/>
      <c r="I101" s="702"/>
      <c r="K101" s="1126" t="s">
        <v>470</v>
      </c>
      <c r="L101" s="1127"/>
      <c r="M101" s="1127"/>
      <c r="N101" s="1127"/>
      <c r="O101" s="1127"/>
      <c r="P101" s="1127"/>
      <c r="Q101" s="1127"/>
      <c r="R101" s="1128"/>
    </row>
    <row r="102" spans="1:21" customFormat="1" ht="18" customHeight="1" x14ac:dyDescent="0.25">
      <c r="B102" s="703"/>
      <c r="C102" s="711"/>
      <c r="D102" s="711"/>
      <c r="E102" s="711"/>
      <c r="F102" s="711"/>
      <c r="G102" s="711"/>
      <c r="H102" s="711"/>
      <c r="I102" s="705"/>
      <c r="K102" s="1129"/>
      <c r="L102" s="1130"/>
      <c r="M102" s="1130"/>
      <c r="N102" s="1130"/>
      <c r="O102" s="1130"/>
      <c r="P102" s="1130"/>
      <c r="Q102" s="1130"/>
      <c r="R102" s="1131"/>
    </row>
    <row r="103" spans="1:21" customFormat="1" ht="18" customHeight="1" thickBot="1" x14ac:dyDescent="0.3">
      <c r="B103" s="706"/>
      <c r="C103" s="707"/>
      <c r="D103" s="707"/>
      <c r="E103" s="707"/>
      <c r="F103" s="707"/>
      <c r="G103" s="707"/>
      <c r="H103" s="707"/>
      <c r="I103" s="708"/>
      <c r="K103" s="1129"/>
      <c r="L103" s="1130"/>
      <c r="M103" s="1130"/>
      <c r="N103" s="1130"/>
      <c r="O103" s="1130"/>
      <c r="P103" s="1130"/>
      <c r="Q103" s="1130"/>
      <c r="R103" s="1131"/>
    </row>
    <row r="104" spans="1:21" customFormat="1" ht="18" customHeight="1" x14ac:dyDescent="0.25">
      <c r="B104" s="172"/>
      <c r="C104" s="173"/>
      <c r="D104" s="173"/>
      <c r="E104" s="173"/>
      <c r="F104" s="173"/>
      <c r="G104" s="173"/>
      <c r="H104" s="173"/>
      <c r="I104" s="174"/>
      <c r="K104" s="1129"/>
      <c r="L104" s="1130"/>
      <c r="M104" s="1130"/>
      <c r="N104" s="1130"/>
      <c r="O104" s="1130"/>
      <c r="P104" s="1130"/>
      <c r="Q104" s="1130"/>
      <c r="R104" s="1131"/>
    </row>
    <row r="105" spans="1:21" customFormat="1" ht="18" customHeight="1" x14ac:dyDescent="0.25">
      <c r="B105" s="3"/>
      <c r="C105" s="548" t="s">
        <v>367</v>
      </c>
      <c r="D105" s="1023"/>
      <c r="E105" s="1024"/>
      <c r="F105" s="1024"/>
      <c r="G105" s="1024"/>
      <c r="H105" s="1025"/>
      <c r="I105" s="200"/>
      <c r="K105" s="1129"/>
      <c r="L105" s="1130"/>
      <c r="M105" s="1130"/>
      <c r="N105" s="1130"/>
      <c r="O105" s="1130"/>
      <c r="P105" s="1130"/>
      <c r="Q105" s="1130"/>
      <c r="R105" s="1131"/>
    </row>
    <row r="106" spans="1:21" customFormat="1" ht="10.5" customHeight="1" x14ac:dyDescent="0.25">
      <c r="B106" s="3"/>
      <c r="C106" s="548"/>
      <c r="D106" s="204"/>
      <c r="E106" s="204"/>
      <c r="F106" s="204"/>
      <c r="G106" s="204"/>
      <c r="H106" s="204"/>
      <c r="I106" s="200"/>
      <c r="K106" s="1129"/>
      <c r="L106" s="1130"/>
      <c r="M106" s="1130"/>
      <c r="N106" s="1130"/>
      <c r="O106" s="1130"/>
      <c r="P106" s="1130"/>
      <c r="Q106" s="1130"/>
      <c r="R106" s="1131"/>
    </row>
    <row r="107" spans="1:21" customFormat="1" ht="20.25" customHeight="1" thickBot="1" x14ac:dyDescent="0.3">
      <c r="B107" s="3"/>
      <c r="C107" s="548" t="s">
        <v>471</v>
      </c>
      <c r="D107" s="1023"/>
      <c r="E107" s="1024"/>
      <c r="F107" s="1024"/>
      <c r="G107" s="1024"/>
      <c r="H107" s="1025"/>
      <c r="I107" s="200"/>
      <c r="K107" s="1132"/>
      <c r="L107" s="1133"/>
      <c r="M107" s="1133"/>
      <c r="N107" s="1133"/>
      <c r="O107" s="1133"/>
      <c r="P107" s="1133"/>
      <c r="Q107" s="1133"/>
      <c r="R107" s="1134"/>
    </row>
    <row r="108" spans="1:21" customFormat="1" ht="9" customHeight="1" thickBot="1" x14ac:dyDescent="0.3">
      <c r="B108" s="70"/>
      <c r="C108" s="201"/>
      <c r="D108" s="202"/>
      <c r="E108" s="71"/>
      <c r="F108" s="71"/>
      <c r="G108" s="71"/>
      <c r="H108" s="1135"/>
      <c r="I108" s="1136"/>
    </row>
    <row r="109" spans="1:21" ht="18" customHeight="1" x14ac:dyDescent="0.25">
      <c r="B109" s="1123" t="s">
        <v>461</v>
      </c>
      <c r="C109" s="1124"/>
      <c r="D109" s="1124"/>
      <c r="E109" s="1124"/>
      <c r="F109" s="1124"/>
      <c r="G109" s="1124"/>
      <c r="H109" s="1124"/>
      <c r="I109" s="1125"/>
      <c r="K109"/>
      <c r="L109"/>
      <c r="M109"/>
      <c r="N109"/>
      <c r="O109"/>
      <c r="P109"/>
      <c r="Q109"/>
      <c r="R109"/>
      <c r="S109"/>
      <c r="T109"/>
      <c r="U109"/>
    </row>
    <row r="110" spans="1:21" ht="9" customHeight="1" x14ac:dyDescent="0.25">
      <c r="B110" s="91" t="s">
        <v>2</v>
      </c>
      <c r="C110" s="92"/>
      <c r="D110" s="92"/>
      <c r="E110" s="92"/>
      <c r="F110" s="92"/>
      <c r="G110" s="92"/>
      <c r="H110" s="92"/>
      <c r="I110" s="93"/>
      <c r="K110"/>
      <c r="L110"/>
      <c r="M110"/>
      <c r="N110"/>
      <c r="O110"/>
      <c r="P110"/>
      <c r="Q110"/>
      <c r="R110"/>
      <c r="S110"/>
      <c r="T110"/>
      <c r="U110"/>
    </row>
    <row r="111" spans="1:21" ht="18" customHeight="1" x14ac:dyDescent="0.25">
      <c r="B111" s="977" t="s">
        <v>437</v>
      </c>
      <c r="C111" s="916"/>
      <c r="D111" s="916"/>
      <c r="E111" s="916"/>
      <c r="F111" s="552"/>
      <c r="G111"/>
      <c r="I111" s="566">
        <v>0</v>
      </c>
      <c r="K111"/>
      <c r="L111"/>
      <c r="M111"/>
      <c r="N111"/>
      <c r="O111"/>
      <c r="P111"/>
      <c r="Q111"/>
      <c r="R111"/>
      <c r="S111"/>
      <c r="T111"/>
      <c r="U111"/>
    </row>
    <row r="112" spans="1:21" ht="9" customHeight="1" thickBot="1" x14ac:dyDescent="0.3">
      <c r="B112" s="553"/>
      <c r="C112" s="552"/>
      <c r="D112" s="552"/>
      <c r="E112" s="552"/>
      <c r="F112" s="552"/>
      <c r="G112"/>
      <c r="I112" s="210"/>
      <c r="K112"/>
      <c r="L112"/>
      <c r="M112"/>
      <c r="N112"/>
      <c r="O112"/>
      <c r="P112"/>
      <c r="Q112"/>
      <c r="R112"/>
      <c r="S112"/>
      <c r="T112"/>
      <c r="U112"/>
    </row>
    <row r="113" spans="2:21" ht="18" customHeight="1" thickBot="1" x14ac:dyDescent="0.3">
      <c r="B113" s="977" t="s">
        <v>348</v>
      </c>
      <c r="C113" s="916"/>
      <c r="D113" s="916"/>
      <c r="E113" s="916"/>
      <c r="F113" s="552"/>
      <c r="G113" s="565">
        <v>0</v>
      </c>
      <c r="H113" s="549" t="s">
        <v>350</v>
      </c>
      <c r="I113" s="567">
        <f xml:space="preserve"> G113*0.75</f>
        <v>0</v>
      </c>
      <c r="K113"/>
      <c r="L113"/>
      <c r="M113"/>
      <c r="N113"/>
      <c r="O113"/>
      <c r="P113"/>
      <c r="Q113"/>
      <c r="R113"/>
      <c r="S113"/>
      <c r="T113"/>
      <c r="U113"/>
    </row>
    <row r="114" spans="2:21" ht="9" customHeight="1" thickBot="1" x14ac:dyDescent="0.3">
      <c r="B114" s="553"/>
      <c r="C114" s="552"/>
      <c r="D114" s="552"/>
      <c r="E114" s="552"/>
      <c r="F114" s="552"/>
      <c r="G114" s="277"/>
      <c r="H114" s="549"/>
      <c r="I114" s="248"/>
      <c r="K114"/>
      <c r="L114"/>
      <c r="M114"/>
      <c r="N114"/>
      <c r="O114"/>
      <c r="P114"/>
      <c r="Q114"/>
      <c r="R114"/>
      <c r="S114"/>
      <c r="T114"/>
      <c r="U114"/>
    </row>
    <row r="115" spans="2:21" ht="18" customHeight="1" thickBot="1" x14ac:dyDescent="0.3">
      <c r="B115" s="977" t="s">
        <v>349</v>
      </c>
      <c r="C115" s="916"/>
      <c r="D115" s="916"/>
      <c r="E115" s="916"/>
      <c r="F115" s="552"/>
      <c r="G115" s="565">
        <v>0</v>
      </c>
      <c r="H115" s="549" t="s">
        <v>350</v>
      </c>
      <c r="I115" s="567">
        <f>G115*0.75</f>
        <v>0</v>
      </c>
      <c r="K115"/>
      <c r="L115"/>
      <c r="M115"/>
      <c r="N115"/>
      <c r="O115"/>
      <c r="P115"/>
      <c r="Q115"/>
      <c r="R115"/>
      <c r="S115"/>
      <c r="T115"/>
      <c r="U115"/>
    </row>
    <row r="116" spans="2:21" ht="18" customHeight="1" thickBot="1" x14ac:dyDescent="0.3">
      <c r="B116" s="30"/>
      <c r="C116"/>
      <c r="D116"/>
      <c r="E116"/>
      <c r="F116"/>
      <c r="G116"/>
      <c r="H116"/>
      <c r="I116" s="203" t="s">
        <v>352</v>
      </c>
      <c r="K116"/>
      <c r="L116"/>
      <c r="M116"/>
      <c r="N116"/>
      <c r="O116"/>
      <c r="P116"/>
      <c r="Q116"/>
      <c r="R116"/>
      <c r="S116"/>
      <c r="T116"/>
      <c r="U116"/>
    </row>
    <row r="117" spans="2:21" ht="18" customHeight="1" thickBot="1" x14ac:dyDescent="0.3">
      <c r="B117" s="3"/>
      <c r="G117" s="882" t="s">
        <v>351</v>
      </c>
      <c r="H117" s="883"/>
      <c r="I117" s="568">
        <f>MIN(I111, I113, I115)</f>
        <v>0</v>
      </c>
      <c r="K117"/>
      <c r="L117"/>
      <c r="M117"/>
      <c r="N117"/>
      <c r="O117"/>
      <c r="P117"/>
      <c r="Q117"/>
      <c r="R117"/>
      <c r="S117"/>
      <c r="T117"/>
      <c r="U117"/>
    </row>
    <row r="118" spans="2:21" ht="9" customHeight="1" x14ac:dyDescent="0.25">
      <c r="B118" s="3"/>
      <c r="C118" s="365"/>
      <c r="D118" s="365"/>
      <c r="E118" s="365"/>
      <c r="F118" s="365"/>
      <c r="G118" s="365"/>
      <c r="H118" s="365"/>
      <c r="I118" s="2"/>
      <c r="K118"/>
      <c r="L118"/>
      <c r="M118"/>
      <c r="N118"/>
      <c r="O118"/>
      <c r="P118"/>
      <c r="Q118"/>
      <c r="R118"/>
      <c r="S118"/>
      <c r="T118"/>
      <c r="U118"/>
    </row>
    <row r="119" spans="2:21" ht="18" customHeight="1" thickBot="1" x14ac:dyDescent="0.3">
      <c r="B119" s="881" t="s">
        <v>459</v>
      </c>
      <c r="C119" s="1114"/>
      <c r="D119" s="539"/>
      <c r="E119" s="1115" t="str">
        <f>IF(D120="Yes", "ML 2020-24 Case # assignment date requires reduction of income by 25% or Verify 6 Months PITI Reserves or Verify 2 Months rental payments received by receipt of bank statements showing deposits.",IF(D120="No", "ML 2020-24 Case # assignment date does not require 25% reduction of income or verification of 6 Months PITI Reserves or verification of 2 Months rental payments received; Ignore 25% calculated reduction to the right."))</f>
        <v>ML 2020-24 Case # assignment date does not require 25% reduction of income or verification of 6 Months PITI Reserves or verification of 2 Months rental payments received; Ignore 25% calculated reduction to the right.</v>
      </c>
      <c r="F119" s="1115"/>
      <c r="G119" s="1115"/>
      <c r="H119" s="1115"/>
      <c r="I119" s="2"/>
      <c r="L119"/>
      <c r="M119"/>
      <c r="N119"/>
      <c r="O119"/>
      <c r="P119"/>
      <c r="Q119"/>
      <c r="R119"/>
      <c r="S119"/>
    </row>
    <row r="120" spans="2:21" ht="18" customHeight="1" thickBot="1" x14ac:dyDescent="0.3">
      <c r="B120" s="528">
        <v>44055</v>
      </c>
      <c r="C120" s="529"/>
      <c r="D120" s="538" t="str">
        <f>IF(AND(D119&gt;=B120, D119&lt;=B121), "Yes", "No")</f>
        <v>No</v>
      </c>
      <c r="E120" s="1115"/>
      <c r="F120" s="1115"/>
      <c r="G120" s="1115"/>
      <c r="H120" s="1115"/>
      <c r="I120" s="569">
        <f>I117*0.75</f>
        <v>0</v>
      </c>
      <c r="L120"/>
      <c r="M120"/>
      <c r="N120"/>
      <c r="O120"/>
      <c r="P120"/>
      <c r="Q120"/>
      <c r="R120"/>
      <c r="S120"/>
    </row>
    <row r="121" spans="2:21" ht="18" customHeight="1" x14ac:dyDescent="0.25">
      <c r="B121" s="530">
        <v>44165</v>
      </c>
      <c r="C121" s="531"/>
      <c r="D121" s="531"/>
      <c r="E121" s="1115"/>
      <c r="F121" s="1115"/>
      <c r="G121" s="1115"/>
      <c r="H121" s="1115"/>
      <c r="I121" s="2"/>
      <c r="L121"/>
      <c r="M121"/>
      <c r="N121"/>
      <c r="O121"/>
      <c r="P121"/>
      <c r="Q121"/>
      <c r="R121"/>
      <c r="S121"/>
    </row>
    <row r="122" spans="2:21" ht="9" customHeight="1" thickBot="1" x14ac:dyDescent="0.3">
      <c r="B122" s="21"/>
      <c r="C122" s="537"/>
      <c r="D122" s="71"/>
      <c r="E122" s="1116"/>
      <c r="F122" s="1116"/>
      <c r="G122" s="1116"/>
      <c r="H122" s="1116"/>
      <c r="I122" s="5"/>
      <c r="L122"/>
      <c r="M122"/>
      <c r="N122"/>
      <c r="O122"/>
      <c r="P122"/>
      <c r="Q122"/>
      <c r="R122"/>
      <c r="S122"/>
    </row>
    <row r="123" spans="2:21" ht="18" customHeight="1" x14ac:dyDescent="0.25">
      <c r="B123" s="1118" t="s">
        <v>460</v>
      </c>
      <c r="C123" s="696"/>
      <c r="D123" s="696"/>
      <c r="E123" s="696"/>
      <c r="F123" s="696"/>
      <c r="G123" s="696"/>
      <c r="H123" s="696"/>
      <c r="I123" s="783"/>
      <c r="K123"/>
      <c r="L123"/>
      <c r="M123"/>
      <c r="N123"/>
      <c r="O123"/>
      <c r="P123"/>
      <c r="Q123"/>
      <c r="R123"/>
      <c r="S123"/>
      <c r="T123"/>
      <c r="U123"/>
    </row>
    <row r="124" spans="2:21" ht="9" customHeight="1" x14ac:dyDescent="0.25">
      <c r="B124" s="30"/>
      <c r="C124"/>
      <c r="D124" s="551"/>
      <c r="E124" s="141" t="s">
        <v>2</v>
      </c>
      <c r="F124" s="551"/>
      <c r="G124" s="551"/>
      <c r="H124" s="551"/>
      <c r="I124" s="554"/>
      <c r="K124"/>
      <c r="L124"/>
      <c r="M124"/>
      <c r="N124"/>
      <c r="O124"/>
      <c r="P124"/>
      <c r="Q124"/>
      <c r="R124"/>
      <c r="S124"/>
      <c r="T124"/>
      <c r="U124"/>
    </row>
    <row r="125" spans="2:21" ht="18" customHeight="1" x14ac:dyDescent="0.25">
      <c r="B125" s="30"/>
      <c r="C125"/>
      <c r="D125" s="548"/>
      <c r="E125" s="148" t="s">
        <v>2</v>
      </c>
      <c r="F125" s="194"/>
      <c r="G125" s="914" t="s">
        <v>462</v>
      </c>
      <c r="H125" s="1119"/>
      <c r="I125" s="149" t="s">
        <v>2</v>
      </c>
      <c r="K125"/>
      <c r="L125"/>
      <c r="M125"/>
      <c r="N125"/>
      <c r="O125"/>
      <c r="P125"/>
      <c r="Q125"/>
      <c r="R125"/>
      <c r="S125"/>
      <c r="T125"/>
      <c r="U125"/>
    </row>
    <row r="126" spans="2:21" ht="9" customHeight="1" x14ac:dyDescent="0.25">
      <c r="B126" s="556"/>
      <c r="C126" s="550"/>
      <c r="D126" s="141"/>
      <c r="E126" s="141"/>
      <c r="F126" s="141"/>
      <c r="G126" s="141"/>
      <c r="I126" s="2"/>
      <c r="K126"/>
      <c r="L126"/>
      <c r="M126"/>
      <c r="N126"/>
      <c r="O126"/>
      <c r="P126"/>
      <c r="Q126"/>
      <c r="R126"/>
      <c r="S126"/>
      <c r="T126"/>
      <c r="U126"/>
    </row>
    <row r="127" spans="2:21" ht="18" customHeight="1" x14ac:dyDescent="0.25">
      <c r="B127" s="555"/>
      <c r="C127" s="769" t="s">
        <v>380</v>
      </c>
      <c r="D127" s="912"/>
      <c r="E127" s="570">
        <v>0</v>
      </c>
      <c r="F127" s="1120" t="s">
        <v>282</v>
      </c>
      <c r="G127" s="1121"/>
      <c r="H127" s="1122"/>
      <c r="I127" s="572">
        <v>0</v>
      </c>
      <c r="K127"/>
      <c r="L127"/>
      <c r="M127"/>
      <c r="N127"/>
      <c r="O127"/>
      <c r="P127"/>
      <c r="Q127"/>
      <c r="R127"/>
      <c r="S127"/>
      <c r="T127"/>
      <c r="U127"/>
    </row>
    <row r="128" spans="2:21" ht="18" customHeight="1" x14ac:dyDescent="0.25">
      <c r="B128" s="555"/>
      <c r="C128" s="769" t="s">
        <v>381</v>
      </c>
      <c r="D128" s="912"/>
      <c r="E128" s="570">
        <v>0</v>
      </c>
      <c r="F128" s="14"/>
      <c r="I128" s="572">
        <v>0</v>
      </c>
      <c r="K128"/>
      <c r="L128"/>
      <c r="M128"/>
      <c r="N128"/>
      <c r="O128"/>
      <c r="P128"/>
      <c r="Q128"/>
      <c r="R128"/>
      <c r="S128"/>
      <c r="T128"/>
      <c r="U128"/>
    </row>
    <row r="129" spans="1:21" ht="9" customHeight="1" thickBot="1" x14ac:dyDescent="0.3">
      <c r="A129"/>
      <c r="B129" s="30"/>
      <c r="C129"/>
      <c r="D129"/>
      <c r="E129"/>
      <c r="F129"/>
      <c r="G129"/>
      <c r="H129"/>
      <c r="I129" s="24"/>
      <c r="K129"/>
      <c r="L129"/>
      <c r="M129"/>
      <c r="N129"/>
      <c r="O129"/>
      <c r="P129"/>
      <c r="Q129"/>
      <c r="R129"/>
      <c r="S129"/>
      <c r="T129"/>
      <c r="U129"/>
    </row>
    <row r="130" spans="1:21" ht="18" customHeight="1" thickBot="1" x14ac:dyDescent="0.3">
      <c r="A130"/>
      <c r="B130" s="30"/>
      <c r="C130" s="914" t="s">
        <v>66</v>
      </c>
      <c r="D130" s="914"/>
      <c r="E130" s="571">
        <f>SUM(E127:E128)</f>
        <v>0</v>
      </c>
      <c r="F130"/>
      <c r="G130" s="914" t="s">
        <v>66</v>
      </c>
      <c r="H130" s="914"/>
      <c r="I130" s="571">
        <f>SUM(I127:I128)</f>
        <v>0</v>
      </c>
      <c r="K130"/>
      <c r="L130"/>
      <c r="M130"/>
      <c r="N130"/>
      <c r="O130"/>
      <c r="P130"/>
      <c r="Q130"/>
      <c r="R130"/>
      <c r="S130"/>
      <c r="T130"/>
      <c r="U130"/>
    </row>
    <row r="131" spans="1:21" ht="9" customHeight="1" thickBot="1" x14ac:dyDescent="0.3">
      <c r="A131"/>
      <c r="B131" s="30"/>
      <c r="C131"/>
      <c r="D131"/>
      <c r="E131"/>
      <c r="F131"/>
      <c r="G131"/>
      <c r="H131"/>
      <c r="I131" s="24"/>
      <c r="K131"/>
      <c r="L131"/>
      <c r="M131"/>
      <c r="N131"/>
      <c r="O131"/>
      <c r="P131"/>
      <c r="Q131"/>
      <c r="R131"/>
      <c r="S131"/>
      <c r="T131"/>
      <c r="U131"/>
    </row>
    <row r="132" spans="1:21" ht="18" customHeight="1" thickBot="1" x14ac:dyDescent="0.3">
      <c r="A132"/>
      <c r="B132" s="1117" t="s">
        <v>67</v>
      </c>
      <c r="C132" s="914"/>
      <c r="D132" s="914"/>
      <c r="E132" s="571">
        <f>SUM(E130/12)</f>
        <v>0</v>
      </c>
      <c r="F132" s="914" t="s">
        <v>67</v>
      </c>
      <c r="G132" s="914"/>
      <c r="H132" s="914"/>
      <c r="I132" s="571">
        <f>SUM(I130/12)</f>
        <v>0</v>
      </c>
      <c r="K132"/>
      <c r="L132"/>
      <c r="M132"/>
      <c r="N132"/>
      <c r="O132"/>
      <c r="P132"/>
      <c r="Q132"/>
      <c r="R132"/>
      <c r="S132"/>
      <c r="T132"/>
      <c r="U132"/>
    </row>
    <row r="133" spans="1:21" ht="9" customHeight="1" thickBot="1" x14ac:dyDescent="0.3">
      <c r="A133"/>
      <c r="B133" s="30"/>
      <c r="C133"/>
      <c r="D133"/>
      <c r="E133"/>
      <c r="F133"/>
      <c r="G133"/>
      <c r="H133"/>
      <c r="I133" s="24"/>
      <c r="K133"/>
      <c r="L133"/>
      <c r="M133"/>
      <c r="N133"/>
      <c r="O133"/>
      <c r="P133"/>
      <c r="Q133"/>
      <c r="R133"/>
      <c r="S133"/>
      <c r="T133"/>
      <c r="U133"/>
    </row>
    <row r="134" spans="1:21" ht="18" customHeight="1" thickBot="1" x14ac:dyDescent="0.3">
      <c r="A134"/>
      <c r="B134" s="30"/>
      <c r="C134" t="s">
        <v>2</v>
      </c>
      <c r="D134"/>
      <c r="E134"/>
      <c r="F134"/>
      <c r="G134" s="1103" t="s">
        <v>35</v>
      </c>
      <c r="H134" s="1103"/>
      <c r="I134" s="571">
        <f>SUM(E130+I130)/24</f>
        <v>0</v>
      </c>
      <c r="K134"/>
      <c r="L134"/>
      <c r="M134"/>
      <c r="N134"/>
      <c r="O134"/>
      <c r="P134"/>
      <c r="Q134"/>
      <c r="R134"/>
      <c r="S134"/>
      <c r="T134"/>
      <c r="U134"/>
    </row>
    <row r="135" spans="1:21" ht="9" customHeight="1" x14ac:dyDescent="0.25">
      <c r="A135"/>
      <c r="B135" s="30"/>
      <c r="C135"/>
      <c r="D135"/>
      <c r="E135"/>
      <c r="F135"/>
      <c r="G135" s="557"/>
      <c r="H135" s="557"/>
      <c r="I135" s="564"/>
      <c r="K135"/>
      <c r="L135"/>
      <c r="M135"/>
      <c r="N135"/>
      <c r="O135"/>
      <c r="P135"/>
      <c r="Q135"/>
      <c r="R135"/>
      <c r="S135"/>
      <c r="T135"/>
      <c r="U135"/>
    </row>
    <row r="136" spans="1:21" ht="18" customHeight="1" x14ac:dyDescent="0.25">
      <c r="A136"/>
      <c r="B136" s="30"/>
      <c r="C136" s="914" t="s">
        <v>399</v>
      </c>
      <c r="D136" s="914"/>
      <c r="E136" s="914"/>
      <c r="F136" s="914"/>
      <c r="G136" s="914"/>
      <c r="H136" s="914"/>
      <c r="I136" s="249"/>
      <c r="K136"/>
      <c r="L136"/>
      <c r="M136"/>
      <c r="N136"/>
      <c r="O136"/>
      <c r="P136"/>
      <c r="Q136"/>
      <c r="R136"/>
      <c r="S136"/>
      <c r="T136"/>
      <c r="U136"/>
    </row>
    <row r="137" spans="1:21" ht="9" customHeight="1" thickBot="1" x14ac:dyDescent="0.3">
      <c r="A137"/>
      <c r="B137" s="30"/>
      <c r="C137"/>
      <c r="D137"/>
      <c r="E137"/>
      <c r="F137"/>
      <c r="G137"/>
      <c r="H137"/>
      <c r="I137" s="279"/>
      <c r="K137"/>
      <c r="L137"/>
      <c r="M137"/>
      <c r="N137"/>
      <c r="O137"/>
      <c r="P137"/>
      <c r="Q137"/>
      <c r="R137"/>
      <c r="S137"/>
      <c r="T137"/>
      <c r="U137"/>
    </row>
    <row r="138" spans="1:21" ht="18" customHeight="1" thickBot="1" x14ac:dyDescent="0.3">
      <c r="A138"/>
      <c r="B138" s="30"/>
      <c r="C138"/>
      <c r="D138"/>
      <c r="E138"/>
      <c r="F138"/>
      <c r="G138" s="914" t="s">
        <v>400</v>
      </c>
      <c r="H138" s="1111"/>
      <c r="I138" s="571" t="e">
        <f>(I134*24)/I136</f>
        <v>#DIV/0!</v>
      </c>
      <c r="K138"/>
      <c r="L138"/>
      <c r="M138"/>
      <c r="N138"/>
      <c r="O138"/>
      <c r="P138"/>
      <c r="Q138"/>
      <c r="R138"/>
      <c r="S138"/>
      <c r="T138" s="558"/>
      <c r="U138"/>
    </row>
    <row r="139" spans="1:21" ht="9" customHeight="1" thickBot="1" x14ac:dyDescent="0.3">
      <c r="A139"/>
      <c r="B139" s="30"/>
      <c r="C139"/>
      <c r="D139"/>
      <c r="E139"/>
      <c r="F139"/>
      <c r="G139"/>
      <c r="H139"/>
      <c r="I139" s="280"/>
      <c r="K139"/>
      <c r="L139"/>
      <c r="M139"/>
      <c r="N139"/>
      <c r="O139"/>
      <c r="P139"/>
      <c r="Q139"/>
      <c r="R139"/>
      <c r="S139"/>
      <c r="T139"/>
      <c r="U139"/>
    </row>
    <row r="140" spans="1:21" ht="18" customHeight="1" thickBot="1" x14ac:dyDescent="0.3">
      <c r="A140"/>
      <c r="B140" s="30"/>
      <c r="C140"/>
      <c r="D140"/>
      <c r="E140" s="1112" t="s">
        <v>475</v>
      </c>
      <c r="F140" s="1112"/>
      <c r="G140" s="1112"/>
      <c r="H140" s="1113"/>
      <c r="I140" s="563" t="b">
        <f>IF(I132&lt;E132,I132)</f>
        <v>0</v>
      </c>
      <c r="K140"/>
      <c r="L140"/>
      <c r="M140"/>
      <c r="N140"/>
      <c r="O140"/>
      <c r="P140"/>
      <c r="Q140"/>
      <c r="R140"/>
      <c r="S140"/>
      <c r="T140"/>
      <c r="U140"/>
    </row>
    <row r="141" spans="1:21" ht="9" customHeight="1" x14ac:dyDescent="0.25">
      <c r="A141"/>
      <c r="B141" s="30"/>
      <c r="C141"/>
      <c r="D141"/>
      <c r="E141"/>
      <c r="F141"/>
      <c r="G141"/>
      <c r="H141"/>
      <c r="I141" s="24"/>
      <c r="K141"/>
      <c r="L141"/>
      <c r="M141"/>
      <c r="N141"/>
      <c r="O141"/>
      <c r="P141"/>
      <c r="Q141"/>
      <c r="R141"/>
      <c r="S141"/>
      <c r="T141"/>
      <c r="U141"/>
    </row>
    <row r="142" spans="1:21" customFormat="1" ht="18" customHeight="1" thickBot="1" x14ac:dyDescent="0.3">
      <c r="B142" s="881" t="s">
        <v>459</v>
      </c>
      <c r="C142" s="1114"/>
      <c r="D142" s="539"/>
      <c r="E142" s="1115" t="str">
        <f>IF(D143="Yes", "Case # assignment date requires reduction of income by 25% or Verify 6 Months PITI Reserves or Verify 2 Months rental payments received by receipt of bank statements showing deposits.",IF(D143="No", "Case # assignment date does not require 25% reduction of income or verification of 6 Months PITI Reserves or verification of 2 Months rental payments received; Ignore 25% calculated reduction to the right."))</f>
        <v>Case # assignment date does not require 25% reduction of income or verification of 6 Months PITI Reserves or verification of 2 Months rental payments received; Ignore 25% calculated reduction to the right.</v>
      </c>
      <c r="F142" s="1115"/>
      <c r="G142" s="1115"/>
      <c r="H142" s="1115"/>
      <c r="I142" s="24"/>
    </row>
    <row r="143" spans="1:21" customFormat="1" ht="18" customHeight="1" thickBot="1" x14ac:dyDescent="0.3">
      <c r="B143" s="528">
        <v>44055</v>
      </c>
      <c r="C143" s="529"/>
      <c r="D143" s="538" t="str">
        <f>IF(AND(D142&gt;=B143, D142&lt;=B144), "Yes", "No")</f>
        <v>No</v>
      </c>
      <c r="E143" s="1115"/>
      <c r="F143" s="1115"/>
      <c r="G143" s="1115"/>
      <c r="H143" s="1115"/>
      <c r="I143" s="573" t="e">
        <f>MIN(I134,I138,I140)*0.75</f>
        <v>#DIV/0!</v>
      </c>
    </row>
    <row r="144" spans="1:21" customFormat="1" ht="18" customHeight="1" x14ac:dyDescent="0.25">
      <c r="B144" s="530">
        <v>44165</v>
      </c>
      <c r="C144" s="531"/>
      <c r="D144" s="531"/>
      <c r="E144" s="1115"/>
      <c r="F144" s="1115"/>
      <c r="G144" s="1115"/>
      <c r="H144" s="1115"/>
      <c r="I144" s="2"/>
    </row>
    <row r="145" spans="1:21" customFormat="1" ht="9" customHeight="1" thickBot="1" x14ac:dyDescent="0.3">
      <c r="B145" s="21"/>
      <c r="C145" s="537"/>
      <c r="D145" s="71"/>
      <c r="E145" s="1116"/>
      <c r="F145" s="1116"/>
      <c r="G145" s="1116"/>
      <c r="H145" s="1116"/>
      <c r="I145" s="533"/>
    </row>
    <row r="146" spans="1:21" ht="18" customHeight="1" thickBot="1" x14ac:dyDescent="0.3">
      <c r="A146"/>
      <c r="B146" s="678" t="s">
        <v>225</v>
      </c>
      <c r="C146" s="679"/>
      <c r="D146" s="679"/>
      <c r="E146" s="679"/>
      <c r="F146" s="679"/>
      <c r="G146" s="679"/>
      <c r="H146" s="679"/>
      <c r="I146" s="680"/>
      <c r="K146"/>
      <c r="L146"/>
      <c r="M146"/>
      <c r="N146"/>
      <c r="O146"/>
      <c r="P146"/>
      <c r="Q146"/>
      <c r="R146"/>
      <c r="S146"/>
      <c r="T146"/>
      <c r="U146"/>
    </row>
    <row r="147" spans="1:21" ht="18" customHeight="1" x14ac:dyDescent="0.25">
      <c r="A147"/>
      <c r="B147" s="1106"/>
      <c r="C147" s="1107"/>
      <c r="D147" s="1107"/>
      <c r="E147" s="1107"/>
      <c r="F147" s="1107"/>
      <c r="G147" s="1107"/>
      <c r="H147" s="1107"/>
      <c r="I147" s="1108"/>
      <c r="K147"/>
      <c r="L147"/>
      <c r="M147"/>
      <c r="N147"/>
      <c r="O147"/>
      <c r="P147"/>
      <c r="Q147"/>
      <c r="R147"/>
      <c r="S147"/>
      <c r="T147"/>
      <c r="U147"/>
    </row>
    <row r="148" spans="1:21" ht="18" customHeight="1" x14ac:dyDescent="0.25">
      <c r="A148"/>
      <c r="B148" s="1016"/>
      <c r="C148" s="1017"/>
      <c r="D148" s="1017"/>
      <c r="E148" s="1017"/>
      <c r="F148" s="1017"/>
      <c r="G148" s="1017"/>
      <c r="H148" s="1017"/>
      <c r="I148" s="1109"/>
      <c r="K148"/>
      <c r="L148"/>
      <c r="M148"/>
      <c r="N148"/>
      <c r="O148"/>
      <c r="P148"/>
      <c r="Q148"/>
      <c r="R148"/>
      <c r="S148"/>
      <c r="T148"/>
      <c r="U148"/>
    </row>
    <row r="149" spans="1:21" ht="18" customHeight="1" x14ac:dyDescent="0.25">
      <c r="A149"/>
      <c r="B149" s="1016"/>
      <c r="C149" s="1017"/>
      <c r="D149" s="1017"/>
      <c r="E149" s="1017"/>
      <c r="F149" s="1017"/>
      <c r="G149" s="1017"/>
      <c r="H149" s="1017"/>
      <c r="I149" s="1109"/>
      <c r="K149"/>
      <c r="L149"/>
      <c r="M149"/>
      <c r="N149"/>
      <c r="O149"/>
      <c r="P149"/>
      <c r="Q149"/>
      <c r="R149"/>
      <c r="S149"/>
      <c r="T149"/>
      <c r="U149"/>
    </row>
    <row r="150" spans="1:21" ht="18" customHeight="1" thickBot="1" x14ac:dyDescent="0.3">
      <c r="A150"/>
      <c r="B150" s="1018"/>
      <c r="C150" s="1019"/>
      <c r="D150" s="1019"/>
      <c r="E150" s="1019"/>
      <c r="F150" s="1019"/>
      <c r="G150" s="1019"/>
      <c r="H150" s="1019"/>
      <c r="I150" s="1110"/>
      <c r="K150"/>
      <c r="L150"/>
      <c r="M150"/>
      <c r="N150"/>
      <c r="O150"/>
      <c r="P150"/>
      <c r="Q150"/>
      <c r="R150"/>
      <c r="S150"/>
      <c r="T150"/>
      <c r="U150"/>
    </row>
    <row r="151" spans="1:21" customFormat="1" ht="18" customHeight="1" x14ac:dyDescent="0.25">
      <c r="B151" s="700" t="s">
        <v>392</v>
      </c>
      <c r="C151" s="701"/>
      <c r="D151" s="701"/>
      <c r="E151" s="701"/>
      <c r="F151" s="701"/>
      <c r="G151" s="701"/>
      <c r="H151" s="701"/>
      <c r="I151" s="702"/>
      <c r="K151" s="1126" t="s">
        <v>470</v>
      </c>
      <c r="L151" s="1127"/>
      <c r="M151" s="1127"/>
      <c r="N151" s="1127"/>
      <c r="O151" s="1127"/>
      <c r="P151" s="1127"/>
      <c r="Q151" s="1127"/>
      <c r="R151" s="1128"/>
    </row>
    <row r="152" spans="1:21" customFormat="1" ht="18" customHeight="1" x14ac:dyDescent="0.25">
      <c r="B152" s="703"/>
      <c r="C152" s="711"/>
      <c r="D152" s="711"/>
      <c r="E152" s="711"/>
      <c r="F152" s="711"/>
      <c r="G152" s="711"/>
      <c r="H152" s="711"/>
      <c r="I152" s="705"/>
      <c r="K152" s="1129"/>
      <c r="L152" s="1130"/>
      <c r="M152" s="1130"/>
      <c r="N152" s="1130"/>
      <c r="O152" s="1130"/>
      <c r="P152" s="1130"/>
      <c r="Q152" s="1130"/>
      <c r="R152" s="1131"/>
    </row>
    <row r="153" spans="1:21" customFormat="1" ht="18" customHeight="1" thickBot="1" x14ac:dyDescent="0.3">
      <c r="B153" s="706"/>
      <c r="C153" s="707"/>
      <c r="D153" s="707"/>
      <c r="E153" s="707"/>
      <c r="F153" s="707"/>
      <c r="G153" s="707"/>
      <c r="H153" s="707"/>
      <c r="I153" s="708"/>
      <c r="K153" s="1129"/>
      <c r="L153" s="1130"/>
      <c r="M153" s="1130"/>
      <c r="N153" s="1130"/>
      <c r="O153" s="1130"/>
      <c r="P153" s="1130"/>
      <c r="Q153" s="1130"/>
      <c r="R153" s="1131"/>
    </row>
    <row r="154" spans="1:21" customFormat="1" ht="18" customHeight="1" x14ac:dyDescent="0.25">
      <c r="B154" s="172"/>
      <c r="C154" s="173"/>
      <c r="D154" s="173"/>
      <c r="E154" s="173"/>
      <c r="F154" s="173"/>
      <c r="G154" s="173"/>
      <c r="H154" s="173"/>
      <c r="I154" s="174"/>
      <c r="K154" s="1129"/>
      <c r="L154" s="1130"/>
      <c r="M154" s="1130"/>
      <c r="N154" s="1130"/>
      <c r="O154" s="1130"/>
      <c r="P154" s="1130"/>
      <c r="Q154" s="1130"/>
      <c r="R154" s="1131"/>
    </row>
    <row r="155" spans="1:21" customFormat="1" ht="18" customHeight="1" x14ac:dyDescent="0.25">
      <c r="B155" s="3"/>
      <c r="C155" s="548" t="s">
        <v>367</v>
      </c>
      <c r="D155" s="1023"/>
      <c r="E155" s="1024"/>
      <c r="F155" s="1024"/>
      <c r="G155" s="1024"/>
      <c r="H155" s="1025"/>
      <c r="I155" s="200"/>
      <c r="K155" s="1129"/>
      <c r="L155" s="1130"/>
      <c r="M155" s="1130"/>
      <c r="N155" s="1130"/>
      <c r="O155" s="1130"/>
      <c r="P155" s="1130"/>
      <c r="Q155" s="1130"/>
      <c r="R155" s="1131"/>
    </row>
    <row r="156" spans="1:21" customFormat="1" ht="10.5" customHeight="1" x14ac:dyDescent="0.25">
      <c r="B156" s="3"/>
      <c r="C156" s="548"/>
      <c r="D156" s="204"/>
      <c r="E156" s="204"/>
      <c r="F156" s="204"/>
      <c r="G156" s="204"/>
      <c r="H156" s="204"/>
      <c r="I156" s="200"/>
      <c r="K156" s="1129"/>
      <c r="L156" s="1130"/>
      <c r="M156" s="1130"/>
      <c r="N156" s="1130"/>
      <c r="O156" s="1130"/>
      <c r="P156" s="1130"/>
      <c r="Q156" s="1130"/>
      <c r="R156" s="1131"/>
    </row>
    <row r="157" spans="1:21" customFormat="1" ht="20.25" customHeight="1" thickBot="1" x14ac:dyDescent="0.3">
      <c r="B157" s="3"/>
      <c r="C157" s="548" t="s">
        <v>472</v>
      </c>
      <c r="D157" s="1023"/>
      <c r="E157" s="1024"/>
      <c r="F157" s="1024"/>
      <c r="G157" s="1024"/>
      <c r="H157" s="1025"/>
      <c r="I157" s="200"/>
      <c r="K157" s="1132"/>
      <c r="L157" s="1133"/>
      <c r="M157" s="1133"/>
      <c r="N157" s="1133"/>
      <c r="O157" s="1133"/>
      <c r="P157" s="1133"/>
      <c r="Q157" s="1133"/>
      <c r="R157" s="1134"/>
    </row>
    <row r="158" spans="1:21" customFormat="1" ht="9" customHeight="1" thickBot="1" x14ac:dyDescent="0.3">
      <c r="B158" s="70"/>
      <c r="C158" s="201"/>
      <c r="D158" s="202"/>
      <c r="E158" s="71"/>
      <c r="F158" s="71"/>
      <c r="G158" s="71"/>
      <c r="H158" s="1135"/>
      <c r="I158" s="1136"/>
    </row>
    <row r="159" spans="1:21" ht="18" customHeight="1" x14ac:dyDescent="0.25">
      <c r="B159" s="1123" t="s">
        <v>461</v>
      </c>
      <c r="C159" s="1124"/>
      <c r="D159" s="1124"/>
      <c r="E159" s="1124"/>
      <c r="F159" s="1124"/>
      <c r="G159" s="1124"/>
      <c r="H159" s="1124"/>
      <c r="I159" s="1125"/>
      <c r="K159"/>
      <c r="L159"/>
      <c r="M159"/>
      <c r="N159"/>
      <c r="O159"/>
      <c r="P159"/>
      <c r="Q159"/>
      <c r="R159"/>
      <c r="S159"/>
      <c r="T159"/>
      <c r="U159"/>
    </row>
    <row r="160" spans="1:21" ht="9" customHeight="1" x14ac:dyDescent="0.25">
      <c r="B160" s="91" t="s">
        <v>2</v>
      </c>
      <c r="C160" s="92"/>
      <c r="D160" s="92"/>
      <c r="E160" s="92"/>
      <c r="F160" s="92"/>
      <c r="G160" s="92"/>
      <c r="H160" s="92"/>
      <c r="I160" s="93"/>
      <c r="K160"/>
      <c r="L160"/>
      <c r="M160"/>
      <c r="N160"/>
      <c r="O160"/>
      <c r="P160"/>
      <c r="Q160"/>
      <c r="R160"/>
      <c r="S160"/>
      <c r="T160"/>
      <c r="U160"/>
    </row>
    <row r="161" spans="2:21" ht="18" customHeight="1" x14ac:dyDescent="0.25">
      <c r="B161" s="977" t="s">
        <v>437</v>
      </c>
      <c r="C161" s="916"/>
      <c r="D161" s="916"/>
      <c r="E161" s="916"/>
      <c r="F161" s="552"/>
      <c r="G161"/>
      <c r="I161" s="566">
        <v>0</v>
      </c>
      <c r="K161"/>
      <c r="L161"/>
      <c r="M161"/>
      <c r="N161"/>
      <c r="O161"/>
      <c r="P161"/>
      <c r="Q161"/>
      <c r="R161"/>
      <c r="S161"/>
      <c r="T161"/>
      <c r="U161"/>
    </row>
    <row r="162" spans="2:21" ht="9" customHeight="1" thickBot="1" x14ac:dyDescent="0.3">
      <c r="B162" s="553"/>
      <c r="C162" s="552"/>
      <c r="D162" s="552"/>
      <c r="E162" s="552"/>
      <c r="F162" s="552"/>
      <c r="G162"/>
      <c r="I162" s="210"/>
      <c r="K162"/>
      <c r="L162"/>
      <c r="M162"/>
      <c r="N162"/>
      <c r="O162"/>
      <c r="P162"/>
      <c r="Q162"/>
      <c r="R162"/>
      <c r="S162"/>
      <c r="T162"/>
      <c r="U162"/>
    </row>
    <row r="163" spans="2:21" ht="18" customHeight="1" thickBot="1" x14ac:dyDescent="0.3">
      <c r="B163" s="977" t="s">
        <v>348</v>
      </c>
      <c r="C163" s="916"/>
      <c r="D163" s="916"/>
      <c r="E163" s="916"/>
      <c r="F163" s="552"/>
      <c r="G163" s="565">
        <v>0</v>
      </c>
      <c r="H163" s="549" t="s">
        <v>350</v>
      </c>
      <c r="I163" s="567">
        <f xml:space="preserve"> G163*0.75</f>
        <v>0</v>
      </c>
      <c r="K163"/>
      <c r="L163"/>
      <c r="M163"/>
      <c r="N163"/>
      <c r="O163"/>
      <c r="P163"/>
      <c r="Q163"/>
      <c r="R163"/>
      <c r="S163"/>
      <c r="T163"/>
      <c r="U163"/>
    </row>
    <row r="164" spans="2:21" ht="9" customHeight="1" thickBot="1" x14ac:dyDescent="0.3">
      <c r="B164" s="553"/>
      <c r="C164" s="552"/>
      <c r="D164" s="552"/>
      <c r="E164" s="552"/>
      <c r="F164" s="552"/>
      <c r="G164" s="277"/>
      <c r="H164" s="549"/>
      <c r="I164" s="248"/>
      <c r="K164"/>
      <c r="L164"/>
      <c r="M164"/>
      <c r="N164"/>
      <c r="O164"/>
      <c r="P164"/>
      <c r="Q164"/>
      <c r="R164"/>
      <c r="S164"/>
      <c r="T164"/>
      <c r="U164"/>
    </row>
    <row r="165" spans="2:21" ht="18" customHeight="1" thickBot="1" x14ac:dyDescent="0.3">
      <c r="B165" s="977" t="s">
        <v>349</v>
      </c>
      <c r="C165" s="916"/>
      <c r="D165" s="916"/>
      <c r="E165" s="916"/>
      <c r="F165" s="552"/>
      <c r="G165" s="565">
        <v>0</v>
      </c>
      <c r="H165" s="549" t="s">
        <v>350</v>
      </c>
      <c r="I165" s="567">
        <f>G165*0.75</f>
        <v>0</v>
      </c>
      <c r="K165"/>
      <c r="L165"/>
      <c r="M165"/>
      <c r="N165"/>
      <c r="O165"/>
      <c r="P165"/>
      <c r="Q165"/>
      <c r="R165"/>
      <c r="S165"/>
      <c r="T165"/>
      <c r="U165"/>
    </row>
    <row r="166" spans="2:21" ht="18" customHeight="1" thickBot="1" x14ac:dyDescent="0.3">
      <c r="B166" s="30"/>
      <c r="C166"/>
      <c r="D166"/>
      <c r="E166"/>
      <c r="F166"/>
      <c r="G166"/>
      <c r="H166"/>
      <c r="I166" s="203" t="s">
        <v>352</v>
      </c>
      <c r="K166"/>
      <c r="L166"/>
      <c r="M166"/>
      <c r="N166"/>
      <c r="O166"/>
      <c r="P166"/>
      <c r="Q166"/>
      <c r="R166"/>
      <c r="S166"/>
      <c r="T166"/>
      <c r="U166"/>
    </row>
    <row r="167" spans="2:21" ht="18" customHeight="1" thickBot="1" x14ac:dyDescent="0.3">
      <c r="B167" s="3"/>
      <c r="G167" s="882" t="s">
        <v>351</v>
      </c>
      <c r="H167" s="883"/>
      <c r="I167" s="568">
        <f>MIN(I161, I163, I165)</f>
        <v>0</v>
      </c>
      <c r="K167"/>
      <c r="L167"/>
      <c r="M167"/>
      <c r="N167"/>
      <c r="O167"/>
      <c r="P167"/>
      <c r="Q167"/>
      <c r="R167"/>
      <c r="S167"/>
      <c r="T167"/>
      <c r="U167"/>
    </row>
    <row r="168" spans="2:21" ht="9" customHeight="1" x14ac:dyDescent="0.25">
      <c r="B168" s="3"/>
      <c r="C168" s="365"/>
      <c r="D168" s="365"/>
      <c r="E168" s="365"/>
      <c r="F168" s="365"/>
      <c r="G168" s="365"/>
      <c r="H168" s="365"/>
      <c r="I168" s="2"/>
      <c r="K168"/>
      <c r="L168"/>
      <c r="M168"/>
      <c r="N168"/>
      <c r="O168"/>
      <c r="P168"/>
      <c r="Q168"/>
      <c r="R168"/>
      <c r="S168"/>
      <c r="T168"/>
      <c r="U168"/>
    </row>
    <row r="169" spans="2:21" ht="18" customHeight="1" thickBot="1" x14ac:dyDescent="0.3">
      <c r="B169" s="881" t="s">
        <v>459</v>
      </c>
      <c r="C169" s="1114"/>
      <c r="D169" s="539"/>
      <c r="E169" s="1115" t="str">
        <f>IF(D170="Yes", "ML 2020-24 Case # assignment date requires reduction of income by 25% or Verify 6 Months PITI Reserves or Verify 2 Months rental payments received by receipt of bank statements showing deposits.",IF(D170="No", "ML 2020-24 Case # assignment date does not require 25% reduction of income or verification of 6 Months PITI Reserves or verification of 2 Months rental payments received; Ignore 25% calculated reduction to the right."))</f>
        <v>ML 2020-24 Case # assignment date does not require 25% reduction of income or verification of 6 Months PITI Reserves or verification of 2 Months rental payments received; Ignore 25% calculated reduction to the right.</v>
      </c>
      <c r="F169" s="1115"/>
      <c r="G169" s="1115"/>
      <c r="H169" s="1115"/>
      <c r="I169" s="2"/>
      <c r="L169"/>
      <c r="M169"/>
      <c r="N169"/>
      <c r="O169"/>
      <c r="P169"/>
      <c r="Q169"/>
      <c r="R169"/>
      <c r="S169"/>
    </row>
    <row r="170" spans="2:21" ht="18" customHeight="1" thickBot="1" x14ac:dyDescent="0.3">
      <c r="B170" s="528">
        <v>44055</v>
      </c>
      <c r="C170" s="529"/>
      <c r="D170" s="538" t="str">
        <f>IF(AND(D169&gt;=B170, D169&lt;=B171), "Yes", "No")</f>
        <v>No</v>
      </c>
      <c r="E170" s="1115"/>
      <c r="F170" s="1115"/>
      <c r="G170" s="1115"/>
      <c r="H170" s="1115"/>
      <c r="I170" s="569">
        <f>I167*0.75</f>
        <v>0</v>
      </c>
      <c r="L170"/>
      <c r="M170"/>
      <c r="N170"/>
      <c r="O170"/>
      <c r="P170"/>
      <c r="Q170"/>
      <c r="R170"/>
      <c r="S170"/>
    </row>
    <row r="171" spans="2:21" ht="18" customHeight="1" x14ac:dyDescent="0.25">
      <c r="B171" s="530">
        <v>44165</v>
      </c>
      <c r="C171" s="531"/>
      <c r="D171" s="531"/>
      <c r="E171" s="1115"/>
      <c r="F171" s="1115"/>
      <c r="G171" s="1115"/>
      <c r="H171" s="1115"/>
      <c r="I171" s="2"/>
      <c r="L171"/>
      <c r="M171"/>
      <c r="N171"/>
      <c r="O171"/>
      <c r="P171"/>
      <c r="Q171"/>
      <c r="R171"/>
      <c r="S171"/>
    </row>
    <row r="172" spans="2:21" ht="9" customHeight="1" thickBot="1" x14ac:dyDescent="0.3">
      <c r="B172" s="21"/>
      <c r="C172" s="537"/>
      <c r="D172" s="71"/>
      <c r="E172" s="1116"/>
      <c r="F172" s="1116"/>
      <c r="G172" s="1116"/>
      <c r="H172" s="1116"/>
      <c r="I172" s="5"/>
      <c r="L172"/>
      <c r="M172"/>
      <c r="N172"/>
      <c r="O172"/>
      <c r="P172"/>
      <c r="Q172"/>
      <c r="R172"/>
      <c r="S172"/>
    </row>
    <row r="173" spans="2:21" ht="18" customHeight="1" x14ac:dyDescent="0.25">
      <c r="B173" s="1118" t="s">
        <v>460</v>
      </c>
      <c r="C173" s="696"/>
      <c r="D173" s="696"/>
      <c r="E173" s="696"/>
      <c r="F173" s="696"/>
      <c r="G173" s="696"/>
      <c r="H173" s="696"/>
      <c r="I173" s="783"/>
      <c r="K173"/>
      <c r="L173"/>
      <c r="M173"/>
      <c r="N173"/>
      <c r="O173"/>
      <c r="P173"/>
      <c r="Q173"/>
      <c r="R173"/>
      <c r="S173"/>
      <c r="T173"/>
      <c r="U173"/>
    </row>
    <row r="174" spans="2:21" ht="9" customHeight="1" x14ac:dyDescent="0.25">
      <c r="B174" s="30"/>
      <c r="C174"/>
      <c r="D174" s="551"/>
      <c r="E174" s="141" t="s">
        <v>2</v>
      </c>
      <c r="F174" s="551"/>
      <c r="G174" s="551"/>
      <c r="H174" s="551"/>
      <c r="I174" s="554"/>
      <c r="K174"/>
      <c r="L174"/>
      <c r="M174"/>
      <c r="N174"/>
      <c r="O174"/>
      <c r="P174"/>
      <c r="Q174"/>
      <c r="R174"/>
      <c r="S174"/>
      <c r="T174"/>
      <c r="U174"/>
    </row>
    <row r="175" spans="2:21" ht="18" customHeight="1" x14ac:dyDescent="0.25">
      <c r="B175" s="30"/>
      <c r="C175"/>
      <c r="D175" s="548"/>
      <c r="E175" s="148" t="s">
        <v>2</v>
      </c>
      <c r="F175" s="194"/>
      <c r="G175" s="914" t="s">
        <v>462</v>
      </c>
      <c r="H175" s="1119"/>
      <c r="I175" s="149" t="s">
        <v>2</v>
      </c>
      <c r="K175"/>
      <c r="L175"/>
      <c r="M175"/>
      <c r="N175"/>
      <c r="O175"/>
      <c r="P175"/>
      <c r="Q175"/>
      <c r="R175"/>
      <c r="S175"/>
      <c r="T175"/>
      <c r="U175"/>
    </row>
    <row r="176" spans="2:21" ht="9" customHeight="1" x14ac:dyDescent="0.25">
      <c r="B176" s="556"/>
      <c r="C176" s="550"/>
      <c r="D176" s="141"/>
      <c r="E176" s="141"/>
      <c r="F176" s="141"/>
      <c r="G176" s="141"/>
      <c r="I176" s="2"/>
      <c r="K176"/>
      <c r="L176"/>
      <c r="M176"/>
      <c r="N176"/>
      <c r="O176"/>
      <c r="P176"/>
      <c r="Q176"/>
      <c r="R176"/>
      <c r="S176"/>
      <c r="T176"/>
      <c r="U176"/>
    </row>
    <row r="177" spans="1:21" ht="18" customHeight="1" x14ac:dyDescent="0.25">
      <c r="B177" s="555"/>
      <c r="C177" s="769" t="s">
        <v>380</v>
      </c>
      <c r="D177" s="912"/>
      <c r="E177" s="570">
        <v>0</v>
      </c>
      <c r="F177" s="1120" t="s">
        <v>282</v>
      </c>
      <c r="G177" s="1121"/>
      <c r="H177" s="1122"/>
      <c r="I177" s="572">
        <v>0</v>
      </c>
      <c r="K177"/>
      <c r="L177"/>
      <c r="M177"/>
      <c r="N177"/>
      <c r="O177"/>
      <c r="P177"/>
      <c r="Q177"/>
      <c r="R177"/>
      <c r="S177"/>
      <c r="T177"/>
      <c r="U177"/>
    </row>
    <row r="178" spans="1:21" ht="18" customHeight="1" x14ac:dyDescent="0.25">
      <c r="B178" s="555"/>
      <c r="C178" s="769" t="s">
        <v>381</v>
      </c>
      <c r="D178" s="912"/>
      <c r="E178" s="570">
        <v>0</v>
      </c>
      <c r="F178" s="14"/>
      <c r="I178" s="572">
        <v>0</v>
      </c>
      <c r="K178"/>
      <c r="L178"/>
      <c r="M178"/>
      <c r="N178"/>
      <c r="O178"/>
      <c r="P178"/>
      <c r="Q178"/>
      <c r="R178"/>
      <c r="S178"/>
      <c r="T178"/>
      <c r="U178"/>
    </row>
    <row r="179" spans="1:21" ht="9" customHeight="1" thickBot="1" x14ac:dyDescent="0.3">
      <c r="A179"/>
      <c r="B179" s="30"/>
      <c r="C179"/>
      <c r="D179"/>
      <c r="E179"/>
      <c r="F179"/>
      <c r="G179"/>
      <c r="H179"/>
      <c r="I179" s="24"/>
      <c r="K179"/>
      <c r="L179"/>
      <c r="M179"/>
      <c r="N179"/>
      <c r="O179"/>
      <c r="P179"/>
      <c r="Q179"/>
      <c r="R179"/>
      <c r="S179"/>
      <c r="T179"/>
      <c r="U179"/>
    </row>
    <row r="180" spans="1:21" ht="18" customHeight="1" thickBot="1" x14ac:dyDescent="0.3">
      <c r="A180"/>
      <c r="B180" s="30"/>
      <c r="C180" s="914" t="s">
        <v>66</v>
      </c>
      <c r="D180" s="914"/>
      <c r="E180" s="571">
        <f>SUM(E177:E178)</f>
        <v>0</v>
      </c>
      <c r="F180"/>
      <c r="G180" s="914" t="s">
        <v>66</v>
      </c>
      <c r="H180" s="914"/>
      <c r="I180" s="571">
        <f>SUM(I177:I178)</f>
        <v>0</v>
      </c>
      <c r="K180"/>
      <c r="L180"/>
      <c r="M180"/>
      <c r="N180"/>
      <c r="O180"/>
      <c r="P180"/>
      <c r="Q180"/>
      <c r="R180"/>
      <c r="S180"/>
      <c r="T180"/>
      <c r="U180"/>
    </row>
    <row r="181" spans="1:21" ht="9" customHeight="1" thickBot="1" x14ac:dyDescent="0.3">
      <c r="A181"/>
      <c r="B181" s="30"/>
      <c r="C181"/>
      <c r="D181"/>
      <c r="E181"/>
      <c r="F181"/>
      <c r="G181"/>
      <c r="H181"/>
      <c r="I181" s="24"/>
      <c r="K181"/>
      <c r="L181"/>
      <c r="M181"/>
      <c r="N181"/>
      <c r="O181"/>
      <c r="P181"/>
      <c r="Q181"/>
      <c r="R181"/>
      <c r="S181"/>
      <c r="T181"/>
      <c r="U181"/>
    </row>
    <row r="182" spans="1:21" ht="18" customHeight="1" thickBot="1" x14ac:dyDescent="0.3">
      <c r="A182"/>
      <c r="B182" s="1117" t="s">
        <v>67</v>
      </c>
      <c r="C182" s="914"/>
      <c r="D182" s="914"/>
      <c r="E182" s="571">
        <f>SUM(E180/12)</f>
        <v>0</v>
      </c>
      <c r="F182" s="914" t="s">
        <v>67</v>
      </c>
      <c r="G182" s="914"/>
      <c r="H182" s="914"/>
      <c r="I182" s="571">
        <f>SUM(I180/12)</f>
        <v>0</v>
      </c>
      <c r="K182"/>
      <c r="L182"/>
      <c r="M182"/>
      <c r="N182"/>
      <c r="O182"/>
      <c r="P182"/>
      <c r="Q182"/>
      <c r="R182"/>
      <c r="S182"/>
      <c r="T182"/>
      <c r="U182"/>
    </row>
    <row r="183" spans="1:21" ht="9" customHeight="1" thickBot="1" x14ac:dyDescent="0.3">
      <c r="A183"/>
      <c r="B183" s="30"/>
      <c r="C183"/>
      <c r="D183"/>
      <c r="E183"/>
      <c r="F183"/>
      <c r="G183"/>
      <c r="H183"/>
      <c r="I183" s="24"/>
      <c r="K183"/>
      <c r="L183"/>
      <c r="M183"/>
      <c r="N183"/>
      <c r="O183"/>
      <c r="P183"/>
      <c r="Q183"/>
      <c r="R183"/>
      <c r="S183"/>
      <c r="T183"/>
      <c r="U183"/>
    </row>
    <row r="184" spans="1:21" ht="18" customHeight="1" thickBot="1" x14ac:dyDescent="0.3">
      <c r="A184"/>
      <c r="B184" s="30"/>
      <c r="C184" t="s">
        <v>2</v>
      </c>
      <c r="D184"/>
      <c r="E184"/>
      <c r="F184"/>
      <c r="G184" s="1103" t="s">
        <v>35</v>
      </c>
      <c r="H184" s="1103"/>
      <c r="I184" s="571">
        <f>SUM(E180+I180)/24</f>
        <v>0</v>
      </c>
      <c r="K184"/>
      <c r="L184"/>
      <c r="M184"/>
      <c r="N184"/>
      <c r="O184"/>
      <c r="P184"/>
      <c r="Q184"/>
      <c r="R184"/>
      <c r="S184"/>
      <c r="T184"/>
      <c r="U184"/>
    </row>
    <row r="185" spans="1:21" ht="9" customHeight="1" x14ac:dyDescent="0.25">
      <c r="A185"/>
      <c r="B185" s="30"/>
      <c r="C185"/>
      <c r="D185"/>
      <c r="E185"/>
      <c r="F185"/>
      <c r="G185" s="557"/>
      <c r="H185" s="557"/>
      <c r="I185" s="278"/>
      <c r="K185"/>
      <c r="L185"/>
      <c r="M185"/>
      <c r="N185"/>
      <c r="O185"/>
      <c r="P185"/>
      <c r="Q185"/>
      <c r="R185"/>
      <c r="S185"/>
      <c r="T185"/>
      <c r="U185"/>
    </row>
    <row r="186" spans="1:21" ht="18" customHeight="1" x14ac:dyDescent="0.25">
      <c r="A186"/>
      <c r="B186" s="30"/>
      <c r="C186" s="914" t="s">
        <v>399</v>
      </c>
      <c r="D186" s="914"/>
      <c r="E186" s="914"/>
      <c r="F186" s="914"/>
      <c r="G186" s="914"/>
      <c r="H186" s="914"/>
      <c r="I186" s="249"/>
      <c r="K186"/>
      <c r="L186"/>
      <c r="M186"/>
      <c r="N186"/>
      <c r="O186"/>
      <c r="P186"/>
      <c r="Q186"/>
      <c r="R186"/>
      <c r="S186"/>
      <c r="T186"/>
      <c r="U186"/>
    </row>
    <row r="187" spans="1:21" ht="9" customHeight="1" thickBot="1" x14ac:dyDescent="0.3">
      <c r="A187"/>
      <c r="B187" s="30"/>
      <c r="C187"/>
      <c r="D187"/>
      <c r="E187"/>
      <c r="F187"/>
      <c r="G187"/>
      <c r="H187"/>
      <c r="I187" s="279"/>
      <c r="K187"/>
      <c r="L187"/>
      <c r="M187"/>
      <c r="N187"/>
      <c r="O187"/>
      <c r="P187"/>
      <c r="Q187"/>
      <c r="R187"/>
      <c r="S187"/>
      <c r="T187"/>
      <c r="U187"/>
    </row>
    <row r="188" spans="1:21" ht="18" customHeight="1" thickBot="1" x14ac:dyDescent="0.3">
      <c r="A188"/>
      <c r="B188" s="30"/>
      <c r="C188"/>
      <c r="D188"/>
      <c r="E188"/>
      <c r="F188"/>
      <c r="G188" s="914" t="s">
        <v>400</v>
      </c>
      <c r="H188" s="1111"/>
      <c r="I188" s="571" t="e">
        <f>(I184*24)/I186</f>
        <v>#DIV/0!</v>
      </c>
      <c r="K188"/>
      <c r="L188"/>
      <c r="M188"/>
      <c r="N188"/>
      <c r="O188"/>
      <c r="P188"/>
      <c r="Q188"/>
      <c r="R188"/>
      <c r="S188"/>
      <c r="T188"/>
      <c r="U188"/>
    </row>
    <row r="189" spans="1:21" ht="9" customHeight="1" thickBot="1" x14ac:dyDescent="0.3">
      <c r="A189"/>
      <c r="B189" s="30"/>
      <c r="C189"/>
      <c r="D189"/>
      <c r="E189"/>
      <c r="F189"/>
      <c r="G189"/>
      <c r="H189"/>
      <c r="I189" s="280"/>
      <c r="K189"/>
      <c r="L189"/>
      <c r="M189"/>
      <c r="N189"/>
      <c r="O189"/>
      <c r="P189"/>
      <c r="Q189"/>
      <c r="R189"/>
      <c r="S189"/>
      <c r="T189"/>
      <c r="U189"/>
    </row>
    <row r="190" spans="1:21" ht="18" customHeight="1" thickBot="1" x14ac:dyDescent="0.3">
      <c r="A190"/>
      <c r="B190" s="30"/>
      <c r="C190"/>
      <c r="D190"/>
      <c r="E190" s="1112" t="s">
        <v>475</v>
      </c>
      <c r="F190" s="1112"/>
      <c r="G190" s="1112"/>
      <c r="H190" s="1113"/>
      <c r="I190" s="563" t="b">
        <f>IF(I182&lt;E182,I182)</f>
        <v>0</v>
      </c>
      <c r="K190"/>
      <c r="L190"/>
      <c r="M190"/>
      <c r="N190"/>
      <c r="O190"/>
      <c r="P190"/>
      <c r="Q190"/>
      <c r="R190"/>
      <c r="S190"/>
      <c r="T190"/>
      <c r="U190"/>
    </row>
    <row r="191" spans="1:21" ht="9" customHeight="1" x14ac:dyDescent="0.25">
      <c r="A191"/>
      <c r="B191" s="30"/>
      <c r="C191"/>
      <c r="D191"/>
      <c r="E191"/>
      <c r="F191"/>
      <c r="G191"/>
      <c r="H191"/>
      <c r="I191" s="24"/>
      <c r="K191"/>
      <c r="L191"/>
      <c r="M191"/>
      <c r="N191"/>
      <c r="O191"/>
      <c r="P191"/>
      <c r="Q191"/>
      <c r="R191"/>
      <c r="S191"/>
      <c r="T191"/>
      <c r="U191"/>
    </row>
    <row r="192" spans="1:21" customFormat="1" ht="18" customHeight="1" thickBot="1" x14ac:dyDescent="0.3">
      <c r="B192" s="881" t="s">
        <v>459</v>
      </c>
      <c r="C192" s="1114"/>
      <c r="D192" s="539"/>
      <c r="E192" s="1115" t="str">
        <f>IF(D193="Yes", "ML 2020-24 Case # assignment date requires reduction of income by 25% or Verify 6 Months PITI Reserves or Verify 2 Months rental payments received by receipt of bank statements showing deposits.",IF(D193="No", "ML 2020-24 Case # assignment date does not require 25% reduction of income or verification of 6 Months PITI Reserves or verification of 2 Months rental payments received; Ignore 25% calculated reduction to the right."))</f>
        <v>ML 2020-24 Case # assignment date does not require 25% reduction of income or verification of 6 Months PITI Reserves or verification of 2 Months rental payments received; Ignore 25% calculated reduction to the right.</v>
      </c>
      <c r="F192" s="1115"/>
      <c r="G192" s="1115"/>
      <c r="H192" s="1115"/>
      <c r="I192" s="24"/>
    </row>
    <row r="193" spans="1:21" customFormat="1" ht="18" customHeight="1" thickBot="1" x14ac:dyDescent="0.3">
      <c r="B193" s="528">
        <v>44055</v>
      </c>
      <c r="C193" s="529"/>
      <c r="D193" s="538" t="str">
        <f>IF(AND(D192&gt;=B193, D192&lt;=B194), "Yes", "No")</f>
        <v>No</v>
      </c>
      <c r="E193" s="1115"/>
      <c r="F193" s="1115"/>
      <c r="G193" s="1115"/>
      <c r="H193" s="1115"/>
      <c r="I193" s="573" t="e">
        <f>MIN(I184,I188,I190)*0.75</f>
        <v>#DIV/0!</v>
      </c>
    </row>
    <row r="194" spans="1:21" customFormat="1" ht="18" customHeight="1" x14ac:dyDescent="0.25">
      <c r="B194" s="530">
        <v>44165</v>
      </c>
      <c r="C194" s="531"/>
      <c r="D194" s="531"/>
      <c r="E194" s="1115"/>
      <c r="F194" s="1115"/>
      <c r="G194" s="1115"/>
      <c r="H194" s="1115"/>
      <c r="I194" s="2"/>
    </row>
    <row r="195" spans="1:21" customFormat="1" ht="9" customHeight="1" thickBot="1" x14ac:dyDescent="0.3">
      <c r="B195" s="21"/>
      <c r="C195" s="537"/>
      <c r="D195" s="71"/>
      <c r="E195" s="1116"/>
      <c r="F195" s="1116"/>
      <c r="G195" s="1116"/>
      <c r="H195" s="1116"/>
      <c r="I195" s="533"/>
    </row>
    <row r="196" spans="1:21" ht="18" customHeight="1" thickBot="1" x14ac:dyDescent="0.3">
      <c r="A196"/>
      <c r="B196" s="678" t="s">
        <v>225</v>
      </c>
      <c r="C196" s="679"/>
      <c r="D196" s="679"/>
      <c r="E196" s="679"/>
      <c r="F196" s="679"/>
      <c r="G196" s="679"/>
      <c r="H196" s="679"/>
      <c r="I196" s="680"/>
      <c r="K196"/>
      <c r="L196"/>
      <c r="M196"/>
      <c r="N196"/>
      <c r="O196"/>
      <c r="P196"/>
      <c r="Q196"/>
      <c r="R196"/>
      <c r="S196"/>
      <c r="T196"/>
      <c r="U196"/>
    </row>
    <row r="197" spans="1:21" ht="18" customHeight="1" x14ac:dyDescent="0.25">
      <c r="A197"/>
      <c r="B197" s="1106"/>
      <c r="C197" s="1107"/>
      <c r="D197" s="1107"/>
      <c r="E197" s="1107"/>
      <c r="F197" s="1107"/>
      <c r="G197" s="1107"/>
      <c r="H197" s="1107"/>
      <c r="I197" s="1108"/>
      <c r="K197"/>
      <c r="L197"/>
      <c r="M197"/>
      <c r="N197"/>
      <c r="O197"/>
      <c r="P197"/>
      <c r="Q197"/>
      <c r="R197"/>
      <c r="S197"/>
      <c r="T197"/>
      <c r="U197"/>
    </row>
    <row r="198" spans="1:21" ht="18" customHeight="1" x14ac:dyDescent="0.25">
      <c r="A198"/>
      <c r="B198" s="1016"/>
      <c r="C198" s="1017"/>
      <c r="D198" s="1017"/>
      <c r="E198" s="1017"/>
      <c r="F198" s="1017"/>
      <c r="G198" s="1017"/>
      <c r="H198" s="1017"/>
      <c r="I198" s="1109"/>
      <c r="K198"/>
      <c r="L198"/>
      <c r="M198"/>
      <c r="N198"/>
      <c r="O198"/>
      <c r="P198"/>
      <c r="Q198"/>
      <c r="R198"/>
      <c r="S198"/>
      <c r="T198"/>
      <c r="U198"/>
    </row>
    <row r="199" spans="1:21" ht="18" customHeight="1" x14ac:dyDescent="0.25">
      <c r="A199"/>
      <c r="B199" s="1016"/>
      <c r="C199" s="1017"/>
      <c r="D199" s="1017"/>
      <c r="E199" s="1017"/>
      <c r="F199" s="1017"/>
      <c r="G199" s="1017"/>
      <c r="H199" s="1017"/>
      <c r="I199" s="1109"/>
      <c r="K199"/>
      <c r="L199"/>
      <c r="M199"/>
      <c r="N199"/>
      <c r="O199"/>
      <c r="P199"/>
      <c r="Q199"/>
      <c r="R199"/>
      <c r="S199"/>
      <c r="T199"/>
      <c r="U199"/>
    </row>
    <row r="200" spans="1:21" ht="18" customHeight="1" thickBot="1" x14ac:dyDescent="0.3">
      <c r="A200"/>
      <c r="B200" s="1018"/>
      <c r="C200" s="1019"/>
      <c r="D200" s="1019"/>
      <c r="E200" s="1019"/>
      <c r="F200" s="1019"/>
      <c r="G200" s="1019"/>
      <c r="H200" s="1019"/>
      <c r="I200" s="1110"/>
      <c r="K200"/>
      <c r="L200"/>
      <c r="M200"/>
      <c r="N200"/>
      <c r="O200"/>
      <c r="P200"/>
      <c r="Q200"/>
      <c r="R200"/>
      <c r="S200"/>
      <c r="T200"/>
      <c r="U200"/>
    </row>
    <row r="201" spans="1:21" customFormat="1" ht="18" customHeight="1" x14ac:dyDescent="0.25">
      <c r="B201" s="700" t="s">
        <v>392</v>
      </c>
      <c r="C201" s="701"/>
      <c r="D201" s="701"/>
      <c r="E201" s="701"/>
      <c r="F201" s="701"/>
      <c r="G201" s="701"/>
      <c r="H201" s="701"/>
      <c r="I201" s="702"/>
      <c r="K201" s="1126" t="s">
        <v>470</v>
      </c>
      <c r="L201" s="1127"/>
      <c r="M201" s="1127"/>
      <c r="N201" s="1127"/>
      <c r="O201" s="1127"/>
      <c r="P201" s="1127"/>
      <c r="Q201" s="1127"/>
      <c r="R201" s="1128"/>
    </row>
    <row r="202" spans="1:21" customFormat="1" ht="18" customHeight="1" x14ac:dyDescent="0.25">
      <c r="B202" s="703"/>
      <c r="C202" s="711"/>
      <c r="D202" s="711"/>
      <c r="E202" s="711"/>
      <c r="F202" s="711"/>
      <c r="G202" s="711"/>
      <c r="H202" s="711"/>
      <c r="I202" s="705"/>
      <c r="K202" s="1129"/>
      <c r="L202" s="1130"/>
      <c r="M202" s="1130"/>
      <c r="N202" s="1130"/>
      <c r="O202" s="1130"/>
      <c r="P202" s="1130"/>
      <c r="Q202" s="1130"/>
      <c r="R202" s="1131"/>
    </row>
    <row r="203" spans="1:21" customFormat="1" ht="18" customHeight="1" thickBot="1" x14ac:dyDescent="0.3">
      <c r="B203" s="706"/>
      <c r="C203" s="707"/>
      <c r="D203" s="707"/>
      <c r="E203" s="707"/>
      <c r="F203" s="707"/>
      <c r="G203" s="707"/>
      <c r="H203" s="707"/>
      <c r="I203" s="708"/>
      <c r="K203" s="1129"/>
      <c r="L203" s="1130"/>
      <c r="M203" s="1130"/>
      <c r="N203" s="1130"/>
      <c r="O203" s="1130"/>
      <c r="P203" s="1130"/>
      <c r="Q203" s="1130"/>
      <c r="R203" s="1131"/>
    </row>
    <row r="204" spans="1:21" customFormat="1" ht="18" customHeight="1" x14ac:dyDescent="0.25">
      <c r="B204" s="172"/>
      <c r="C204" s="173"/>
      <c r="D204" s="173"/>
      <c r="E204" s="173"/>
      <c r="F204" s="173"/>
      <c r="G204" s="173"/>
      <c r="H204" s="173"/>
      <c r="I204" s="174"/>
      <c r="K204" s="1129"/>
      <c r="L204" s="1130"/>
      <c r="M204" s="1130"/>
      <c r="N204" s="1130"/>
      <c r="O204" s="1130"/>
      <c r="P204" s="1130"/>
      <c r="Q204" s="1130"/>
      <c r="R204" s="1131"/>
    </row>
    <row r="205" spans="1:21" customFormat="1" ht="18" customHeight="1" x14ac:dyDescent="0.25">
      <c r="B205" s="3"/>
      <c r="C205" s="548" t="s">
        <v>367</v>
      </c>
      <c r="D205" s="1023"/>
      <c r="E205" s="1024"/>
      <c r="F205" s="1024"/>
      <c r="G205" s="1024"/>
      <c r="H205" s="1025"/>
      <c r="I205" s="200"/>
      <c r="K205" s="1129"/>
      <c r="L205" s="1130"/>
      <c r="M205" s="1130"/>
      <c r="N205" s="1130"/>
      <c r="O205" s="1130"/>
      <c r="P205" s="1130"/>
      <c r="Q205" s="1130"/>
      <c r="R205" s="1131"/>
    </row>
    <row r="206" spans="1:21" customFormat="1" ht="10.5" customHeight="1" x14ac:dyDescent="0.25">
      <c r="B206" s="3"/>
      <c r="C206" s="548"/>
      <c r="D206" s="204"/>
      <c r="E206" s="204"/>
      <c r="F206" s="204"/>
      <c r="G206" s="204"/>
      <c r="H206" s="204"/>
      <c r="I206" s="200"/>
      <c r="K206" s="1129"/>
      <c r="L206" s="1130"/>
      <c r="M206" s="1130"/>
      <c r="N206" s="1130"/>
      <c r="O206" s="1130"/>
      <c r="P206" s="1130"/>
      <c r="Q206" s="1130"/>
      <c r="R206" s="1131"/>
    </row>
    <row r="207" spans="1:21" customFormat="1" ht="20.25" customHeight="1" thickBot="1" x14ac:dyDescent="0.3">
      <c r="B207" s="3"/>
      <c r="C207" s="548" t="s">
        <v>473</v>
      </c>
      <c r="D207" s="1023"/>
      <c r="E207" s="1024"/>
      <c r="F207" s="1024"/>
      <c r="G207" s="1024"/>
      <c r="H207" s="1025"/>
      <c r="I207" s="200"/>
      <c r="K207" s="1132"/>
      <c r="L207" s="1133"/>
      <c r="M207" s="1133"/>
      <c r="N207" s="1133"/>
      <c r="O207" s="1133"/>
      <c r="P207" s="1133"/>
      <c r="Q207" s="1133"/>
      <c r="R207" s="1134"/>
    </row>
    <row r="208" spans="1:21" customFormat="1" ht="9" customHeight="1" thickBot="1" x14ac:dyDescent="0.3">
      <c r="B208" s="70"/>
      <c r="C208" s="201"/>
      <c r="D208" s="202"/>
      <c r="E208" s="71"/>
      <c r="F208" s="71"/>
      <c r="G208" s="71"/>
      <c r="H208" s="1135"/>
      <c r="I208" s="1136"/>
    </row>
    <row r="209" spans="2:21" ht="18" customHeight="1" x14ac:dyDescent="0.25">
      <c r="B209" s="1123" t="s">
        <v>461</v>
      </c>
      <c r="C209" s="1124"/>
      <c r="D209" s="1124"/>
      <c r="E209" s="1124"/>
      <c r="F209" s="1124"/>
      <c r="G209" s="1124"/>
      <c r="H209" s="1124"/>
      <c r="I209" s="1125"/>
      <c r="K209"/>
      <c r="L209"/>
      <c r="M209"/>
      <c r="N209"/>
      <c r="O209"/>
      <c r="P209"/>
      <c r="Q209"/>
      <c r="R209"/>
      <c r="S209"/>
      <c r="T209"/>
      <c r="U209"/>
    </row>
    <row r="210" spans="2:21" ht="9" customHeight="1" x14ac:dyDescent="0.25">
      <c r="B210" s="91" t="s">
        <v>2</v>
      </c>
      <c r="C210" s="92"/>
      <c r="D210" s="92"/>
      <c r="E210" s="92"/>
      <c r="F210" s="92"/>
      <c r="G210" s="92"/>
      <c r="H210" s="92"/>
      <c r="I210" s="93"/>
      <c r="K210"/>
      <c r="L210"/>
      <c r="M210"/>
      <c r="N210"/>
      <c r="O210"/>
      <c r="P210"/>
      <c r="Q210"/>
      <c r="R210"/>
      <c r="S210"/>
      <c r="T210"/>
      <c r="U210"/>
    </row>
    <row r="211" spans="2:21" ht="18" customHeight="1" x14ac:dyDescent="0.25">
      <c r="B211" s="977" t="s">
        <v>437</v>
      </c>
      <c r="C211" s="916"/>
      <c r="D211" s="916"/>
      <c r="E211" s="916"/>
      <c r="F211" s="552"/>
      <c r="G211"/>
      <c r="I211" s="566">
        <v>0</v>
      </c>
      <c r="K211"/>
      <c r="L211"/>
      <c r="M211"/>
      <c r="N211"/>
      <c r="O211"/>
      <c r="P211"/>
      <c r="Q211"/>
      <c r="R211"/>
      <c r="S211"/>
      <c r="T211"/>
      <c r="U211"/>
    </row>
    <row r="212" spans="2:21" ht="9" customHeight="1" thickBot="1" x14ac:dyDescent="0.3">
      <c r="B212" s="553"/>
      <c r="C212" s="552"/>
      <c r="D212" s="552"/>
      <c r="E212" s="552"/>
      <c r="F212" s="552"/>
      <c r="G212"/>
      <c r="I212" s="210"/>
      <c r="K212"/>
      <c r="L212"/>
      <c r="M212"/>
      <c r="N212"/>
      <c r="O212"/>
      <c r="P212"/>
      <c r="Q212"/>
      <c r="R212"/>
      <c r="S212"/>
      <c r="T212"/>
      <c r="U212"/>
    </row>
    <row r="213" spans="2:21" ht="18" customHeight="1" thickBot="1" x14ac:dyDescent="0.3">
      <c r="B213" s="977" t="s">
        <v>348</v>
      </c>
      <c r="C213" s="916"/>
      <c r="D213" s="916"/>
      <c r="E213" s="916"/>
      <c r="F213" s="552"/>
      <c r="G213" s="565">
        <v>0</v>
      </c>
      <c r="H213" s="549" t="s">
        <v>350</v>
      </c>
      <c r="I213" s="567">
        <f xml:space="preserve"> G213*0.75</f>
        <v>0</v>
      </c>
      <c r="K213"/>
      <c r="L213"/>
      <c r="M213"/>
      <c r="N213"/>
      <c r="O213"/>
      <c r="P213"/>
      <c r="Q213"/>
      <c r="R213"/>
      <c r="S213"/>
      <c r="T213"/>
      <c r="U213"/>
    </row>
    <row r="214" spans="2:21" ht="9" customHeight="1" thickBot="1" x14ac:dyDescent="0.3">
      <c r="B214" s="553"/>
      <c r="C214" s="552"/>
      <c r="D214" s="552"/>
      <c r="E214" s="552"/>
      <c r="F214" s="552"/>
      <c r="G214" s="277"/>
      <c r="H214" s="549"/>
      <c r="I214" s="248"/>
      <c r="K214"/>
      <c r="L214"/>
      <c r="M214"/>
      <c r="N214"/>
      <c r="O214"/>
      <c r="P214"/>
      <c r="Q214"/>
      <c r="R214"/>
      <c r="S214"/>
      <c r="T214"/>
      <c r="U214"/>
    </row>
    <row r="215" spans="2:21" ht="18" customHeight="1" thickBot="1" x14ac:dyDescent="0.3">
      <c r="B215" s="977" t="s">
        <v>349</v>
      </c>
      <c r="C215" s="916"/>
      <c r="D215" s="916"/>
      <c r="E215" s="916"/>
      <c r="F215" s="552"/>
      <c r="G215" s="565">
        <v>0</v>
      </c>
      <c r="H215" s="549" t="s">
        <v>350</v>
      </c>
      <c r="I215" s="567">
        <f>G215*0.75</f>
        <v>0</v>
      </c>
      <c r="K215"/>
      <c r="L215"/>
      <c r="M215"/>
      <c r="N215"/>
      <c r="O215"/>
      <c r="P215"/>
      <c r="Q215"/>
      <c r="R215"/>
      <c r="S215"/>
      <c r="T215"/>
      <c r="U215"/>
    </row>
    <row r="216" spans="2:21" ht="18" customHeight="1" thickBot="1" x14ac:dyDescent="0.3">
      <c r="B216" s="30"/>
      <c r="C216"/>
      <c r="D216"/>
      <c r="E216"/>
      <c r="F216"/>
      <c r="G216"/>
      <c r="H216"/>
      <c r="I216" s="203" t="s">
        <v>352</v>
      </c>
      <c r="K216"/>
      <c r="L216"/>
      <c r="M216"/>
      <c r="N216"/>
      <c r="O216"/>
      <c r="P216"/>
      <c r="Q216"/>
      <c r="R216"/>
      <c r="S216"/>
      <c r="T216"/>
      <c r="U216"/>
    </row>
    <row r="217" spans="2:21" ht="18" customHeight="1" thickBot="1" x14ac:dyDescent="0.3">
      <c r="B217" s="3"/>
      <c r="G217" s="882" t="s">
        <v>351</v>
      </c>
      <c r="H217" s="883"/>
      <c r="I217" s="568">
        <f>MIN(I211, I213, I215)</f>
        <v>0</v>
      </c>
      <c r="K217"/>
      <c r="L217"/>
      <c r="M217"/>
      <c r="N217"/>
      <c r="O217"/>
      <c r="P217"/>
      <c r="Q217"/>
      <c r="R217"/>
      <c r="S217"/>
      <c r="T217"/>
      <c r="U217"/>
    </row>
    <row r="218" spans="2:21" ht="9" customHeight="1" x14ac:dyDescent="0.25">
      <c r="B218" s="3"/>
      <c r="C218" s="365"/>
      <c r="D218" s="365"/>
      <c r="E218" s="365"/>
      <c r="F218" s="365"/>
      <c r="G218" s="365"/>
      <c r="H218" s="365"/>
      <c r="I218" s="2"/>
      <c r="K218"/>
      <c r="L218"/>
      <c r="M218"/>
      <c r="N218"/>
      <c r="O218"/>
      <c r="P218"/>
      <c r="Q218"/>
      <c r="R218"/>
      <c r="S218"/>
      <c r="T218"/>
      <c r="U218"/>
    </row>
    <row r="219" spans="2:21" ht="18" customHeight="1" thickBot="1" x14ac:dyDescent="0.3">
      <c r="B219" s="881" t="s">
        <v>459</v>
      </c>
      <c r="C219" s="1114"/>
      <c r="D219" s="539"/>
      <c r="E219" s="1115" t="str">
        <f>IF(D220="Yes", "ML 2020-24 Case # assignment date requires reduction of income by 25% or Verify 6 Months PITI Reserves or Verify 2 Months rental payments received by receipt of bank statements showing deposits.",IF(D220="No", "ML 2020-24 Case # assignment date does not require 25% reduction of income or verification of 6 Months PITI Reserves or verification of 2 Months rental payments received; Ignore 25% calculated reduction to the right."))</f>
        <v>ML 2020-24 Case # assignment date does not require 25% reduction of income or verification of 6 Months PITI Reserves or verification of 2 Months rental payments received; Ignore 25% calculated reduction to the right.</v>
      </c>
      <c r="F219" s="1115"/>
      <c r="G219" s="1115"/>
      <c r="H219" s="1115"/>
      <c r="I219" s="2"/>
      <c r="L219"/>
      <c r="M219"/>
      <c r="N219"/>
      <c r="O219"/>
      <c r="P219"/>
      <c r="Q219"/>
      <c r="R219"/>
      <c r="S219"/>
    </row>
    <row r="220" spans="2:21" ht="18" customHeight="1" thickBot="1" x14ac:dyDescent="0.3">
      <c r="B220" s="528">
        <v>44055</v>
      </c>
      <c r="C220" s="529"/>
      <c r="D220" s="538" t="str">
        <f>IF(AND(D219&gt;=B220, D219&lt;=B221), "Yes", "No")</f>
        <v>No</v>
      </c>
      <c r="E220" s="1115"/>
      <c r="F220" s="1115"/>
      <c r="G220" s="1115"/>
      <c r="H220" s="1115"/>
      <c r="I220" s="569">
        <f>I217*0.75</f>
        <v>0</v>
      </c>
      <c r="L220"/>
      <c r="M220"/>
      <c r="N220"/>
      <c r="O220"/>
      <c r="P220"/>
      <c r="Q220"/>
      <c r="R220"/>
      <c r="S220"/>
    </row>
    <row r="221" spans="2:21" ht="18" customHeight="1" x14ac:dyDescent="0.25">
      <c r="B221" s="530">
        <v>44165</v>
      </c>
      <c r="C221" s="531"/>
      <c r="D221" s="531"/>
      <c r="E221" s="1115"/>
      <c r="F221" s="1115"/>
      <c r="G221" s="1115"/>
      <c r="H221" s="1115"/>
      <c r="I221" s="2"/>
      <c r="L221"/>
      <c r="M221"/>
      <c r="N221"/>
      <c r="O221"/>
      <c r="P221"/>
      <c r="Q221"/>
      <c r="R221"/>
      <c r="S221"/>
    </row>
    <row r="222" spans="2:21" ht="9" customHeight="1" thickBot="1" x14ac:dyDescent="0.3">
      <c r="B222" s="21"/>
      <c r="C222" s="537"/>
      <c r="D222" s="71"/>
      <c r="E222" s="1116"/>
      <c r="F222" s="1116"/>
      <c r="G222" s="1116"/>
      <c r="H222" s="1116"/>
      <c r="I222" s="5"/>
      <c r="L222"/>
      <c r="M222"/>
      <c r="N222"/>
      <c r="O222"/>
      <c r="P222"/>
      <c r="Q222"/>
      <c r="R222"/>
      <c r="S222"/>
    </row>
    <row r="223" spans="2:21" ht="18" customHeight="1" x14ac:dyDescent="0.25">
      <c r="B223" s="1118" t="s">
        <v>460</v>
      </c>
      <c r="C223" s="696"/>
      <c r="D223" s="696"/>
      <c r="E223" s="696"/>
      <c r="F223" s="696"/>
      <c r="G223" s="696"/>
      <c r="H223" s="696"/>
      <c r="I223" s="783"/>
      <c r="K223"/>
      <c r="L223"/>
      <c r="M223"/>
      <c r="N223"/>
      <c r="O223"/>
      <c r="P223"/>
      <c r="Q223"/>
      <c r="R223"/>
      <c r="S223"/>
      <c r="T223"/>
      <c r="U223"/>
    </row>
    <row r="224" spans="2:21" ht="9" customHeight="1" x14ac:dyDescent="0.25">
      <c r="B224" s="30"/>
      <c r="C224"/>
      <c r="D224" s="551"/>
      <c r="E224" s="141" t="s">
        <v>2</v>
      </c>
      <c r="F224" s="551"/>
      <c r="G224" s="551"/>
      <c r="H224" s="551"/>
      <c r="I224" s="554"/>
      <c r="K224"/>
      <c r="L224"/>
      <c r="M224"/>
      <c r="N224"/>
      <c r="O224"/>
      <c r="P224"/>
      <c r="Q224"/>
      <c r="R224"/>
      <c r="S224"/>
      <c r="T224"/>
      <c r="U224"/>
    </row>
    <row r="225" spans="1:21" ht="18" customHeight="1" x14ac:dyDescent="0.25">
      <c r="B225" s="30"/>
      <c r="C225"/>
      <c r="D225" s="548"/>
      <c r="E225" s="148" t="s">
        <v>2</v>
      </c>
      <c r="F225" s="194"/>
      <c r="G225" s="914" t="s">
        <v>462</v>
      </c>
      <c r="H225" s="1119"/>
      <c r="I225" s="149" t="s">
        <v>2</v>
      </c>
      <c r="K225"/>
      <c r="L225"/>
      <c r="M225"/>
      <c r="N225"/>
      <c r="O225"/>
      <c r="P225"/>
      <c r="Q225"/>
      <c r="R225"/>
      <c r="S225"/>
      <c r="T225"/>
      <c r="U225"/>
    </row>
    <row r="226" spans="1:21" ht="9" customHeight="1" x14ac:dyDescent="0.25">
      <c r="B226" s="556"/>
      <c r="C226" s="550"/>
      <c r="D226" s="141"/>
      <c r="E226" s="141"/>
      <c r="F226" s="141"/>
      <c r="G226" s="141"/>
      <c r="I226" s="2"/>
      <c r="K226"/>
      <c r="L226"/>
      <c r="M226"/>
      <c r="N226"/>
      <c r="O226"/>
      <c r="P226"/>
      <c r="Q226"/>
      <c r="R226"/>
      <c r="S226"/>
      <c r="T226"/>
      <c r="U226"/>
    </row>
    <row r="227" spans="1:21" ht="18" customHeight="1" x14ac:dyDescent="0.25">
      <c r="B227" s="555"/>
      <c r="C227" s="769" t="s">
        <v>380</v>
      </c>
      <c r="D227" s="912"/>
      <c r="E227" s="570">
        <v>0</v>
      </c>
      <c r="F227" s="1120" t="s">
        <v>282</v>
      </c>
      <c r="G227" s="1121"/>
      <c r="H227" s="1122"/>
      <c r="I227" s="572">
        <v>0</v>
      </c>
      <c r="K227"/>
      <c r="L227"/>
      <c r="M227"/>
      <c r="N227"/>
      <c r="O227"/>
      <c r="P227"/>
      <c r="Q227"/>
      <c r="R227"/>
      <c r="S227"/>
      <c r="T227"/>
      <c r="U227"/>
    </row>
    <row r="228" spans="1:21" ht="18" customHeight="1" x14ac:dyDescent="0.25">
      <c r="B228" s="555"/>
      <c r="C228" s="769" t="s">
        <v>381</v>
      </c>
      <c r="D228" s="912"/>
      <c r="E228" s="570">
        <v>0</v>
      </c>
      <c r="F228" s="14"/>
      <c r="I228" s="572">
        <v>0</v>
      </c>
      <c r="K228"/>
      <c r="L228"/>
      <c r="M228"/>
      <c r="N228"/>
      <c r="O228"/>
      <c r="P228"/>
      <c r="Q228"/>
      <c r="R228"/>
      <c r="S228"/>
      <c r="T228"/>
      <c r="U228"/>
    </row>
    <row r="229" spans="1:21" ht="9" customHeight="1" thickBot="1" x14ac:dyDescent="0.3">
      <c r="A229"/>
      <c r="B229" s="30"/>
      <c r="C229"/>
      <c r="D229"/>
      <c r="E229"/>
      <c r="F229"/>
      <c r="G229"/>
      <c r="H229"/>
      <c r="I229" s="24"/>
      <c r="K229"/>
      <c r="L229"/>
      <c r="M229"/>
      <c r="N229"/>
      <c r="O229"/>
      <c r="P229"/>
      <c r="Q229"/>
      <c r="R229"/>
      <c r="S229"/>
      <c r="T229"/>
      <c r="U229"/>
    </row>
    <row r="230" spans="1:21" ht="18" customHeight="1" thickBot="1" x14ac:dyDescent="0.3">
      <c r="A230"/>
      <c r="B230" s="30"/>
      <c r="C230" s="914" t="s">
        <v>66</v>
      </c>
      <c r="D230" s="914"/>
      <c r="E230" s="571">
        <f>SUM(E227:E228)</f>
        <v>0</v>
      </c>
      <c r="F230"/>
      <c r="G230" s="914" t="s">
        <v>66</v>
      </c>
      <c r="H230" s="914"/>
      <c r="I230" s="571">
        <f>SUM(I227:I228)</f>
        <v>0</v>
      </c>
      <c r="K230"/>
      <c r="L230"/>
      <c r="M230"/>
      <c r="N230"/>
      <c r="O230"/>
      <c r="P230"/>
      <c r="Q230"/>
      <c r="R230"/>
      <c r="S230"/>
      <c r="T230"/>
      <c r="U230"/>
    </row>
    <row r="231" spans="1:21" ht="9" customHeight="1" thickBot="1" x14ac:dyDescent="0.3">
      <c r="A231"/>
      <c r="B231" s="30"/>
      <c r="C231"/>
      <c r="D231"/>
      <c r="E231"/>
      <c r="F231"/>
      <c r="G231"/>
      <c r="H231"/>
      <c r="I231" s="24"/>
      <c r="K231"/>
      <c r="L231"/>
      <c r="M231"/>
      <c r="N231"/>
      <c r="O231"/>
      <c r="P231"/>
      <c r="Q231"/>
      <c r="R231"/>
      <c r="S231"/>
      <c r="T231"/>
      <c r="U231"/>
    </row>
    <row r="232" spans="1:21" ht="18" customHeight="1" thickBot="1" x14ac:dyDescent="0.3">
      <c r="A232"/>
      <c r="B232" s="1117" t="s">
        <v>67</v>
      </c>
      <c r="C232" s="914"/>
      <c r="D232" s="914"/>
      <c r="E232" s="571">
        <f>SUM(E230/12)</f>
        <v>0</v>
      </c>
      <c r="F232" s="914" t="s">
        <v>67</v>
      </c>
      <c r="G232" s="914"/>
      <c r="H232" s="914"/>
      <c r="I232" s="571">
        <f>SUM(I230/12)</f>
        <v>0</v>
      </c>
      <c r="K232"/>
      <c r="L232"/>
      <c r="M232"/>
      <c r="N232"/>
      <c r="O232"/>
      <c r="P232"/>
      <c r="Q232"/>
      <c r="R232"/>
      <c r="S232"/>
      <c r="T232"/>
      <c r="U232"/>
    </row>
    <row r="233" spans="1:21" ht="9" customHeight="1" thickBot="1" x14ac:dyDescent="0.3">
      <c r="A233"/>
      <c r="B233" s="30"/>
      <c r="C233"/>
      <c r="D233"/>
      <c r="E233"/>
      <c r="F233"/>
      <c r="G233"/>
      <c r="H233"/>
      <c r="I233" s="24"/>
      <c r="K233"/>
      <c r="L233"/>
      <c r="M233"/>
      <c r="N233"/>
      <c r="O233"/>
      <c r="P233"/>
      <c r="Q233"/>
      <c r="R233"/>
      <c r="S233"/>
      <c r="T233"/>
      <c r="U233"/>
    </row>
    <row r="234" spans="1:21" ht="18" customHeight="1" thickBot="1" x14ac:dyDescent="0.3">
      <c r="A234"/>
      <c r="B234" s="30"/>
      <c r="C234" t="s">
        <v>2</v>
      </c>
      <c r="D234"/>
      <c r="E234"/>
      <c r="F234"/>
      <c r="G234" s="1103" t="s">
        <v>35</v>
      </c>
      <c r="H234" s="1103"/>
      <c r="I234" s="571">
        <f>SUM(E230+I230)/24</f>
        <v>0</v>
      </c>
      <c r="K234"/>
      <c r="L234"/>
      <c r="M234"/>
      <c r="N234"/>
      <c r="O234"/>
      <c r="P234"/>
      <c r="Q234"/>
      <c r="R234"/>
      <c r="S234"/>
      <c r="T234"/>
      <c r="U234"/>
    </row>
    <row r="235" spans="1:21" ht="9" customHeight="1" x14ac:dyDescent="0.25">
      <c r="A235"/>
      <c r="B235" s="30"/>
      <c r="C235"/>
      <c r="D235"/>
      <c r="E235"/>
      <c r="F235"/>
      <c r="G235" s="557"/>
      <c r="H235" s="557"/>
      <c r="I235" s="278"/>
      <c r="K235"/>
      <c r="L235"/>
      <c r="M235"/>
      <c r="N235"/>
      <c r="O235"/>
      <c r="P235"/>
      <c r="Q235"/>
      <c r="R235"/>
      <c r="S235"/>
      <c r="T235"/>
      <c r="U235"/>
    </row>
    <row r="236" spans="1:21" ht="18" customHeight="1" x14ac:dyDescent="0.25">
      <c r="A236"/>
      <c r="B236" s="30"/>
      <c r="C236" s="914" t="s">
        <v>399</v>
      </c>
      <c r="D236" s="914"/>
      <c r="E236" s="914"/>
      <c r="F236" s="914"/>
      <c r="G236" s="914"/>
      <c r="H236" s="914"/>
      <c r="I236" s="249"/>
      <c r="K236"/>
      <c r="L236"/>
      <c r="M236"/>
      <c r="N236"/>
      <c r="O236"/>
      <c r="P236"/>
      <c r="Q236"/>
      <c r="R236"/>
      <c r="S236"/>
      <c r="T236"/>
      <c r="U236"/>
    </row>
    <row r="237" spans="1:21" ht="9" customHeight="1" thickBot="1" x14ac:dyDescent="0.3">
      <c r="A237"/>
      <c r="B237" s="30"/>
      <c r="C237"/>
      <c r="D237"/>
      <c r="E237"/>
      <c r="F237"/>
      <c r="G237"/>
      <c r="H237"/>
      <c r="I237" s="279"/>
      <c r="K237"/>
      <c r="L237"/>
      <c r="M237"/>
      <c r="N237"/>
      <c r="O237"/>
      <c r="P237"/>
      <c r="Q237"/>
      <c r="R237"/>
      <c r="S237"/>
      <c r="T237"/>
      <c r="U237"/>
    </row>
    <row r="238" spans="1:21" ht="18" customHeight="1" thickBot="1" x14ac:dyDescent="0.3">
      <c r="A238"/>
      <c r="B238" s="30"/>
      <c r="C238"/>
      <c r="D238"/>
      <c r="E238"/>
      <c r="F238"/>
      <c r="G238" s="914" t="s">
        <v>400</v>
      </c>
      <c r="H238" s="1111"/>
      <c r="I238" s="571" t="e">
        <f>(I234*24)/I236</f>
        <v>#DIV/0!</v>
      </c>
      <c r="K238"/>
      <c r="L238"/>
      <c r="M238"/>
      <c r="N238"/>
      <c r="O238"/>
      <c r="P238"/>
      <c r="Q238"/>
      <c r="R238"/>
      <c r="S238"/>
      <c r="T238"/>
      <c r="U238"/>
    </row>
    <row r="239" spans="1:21" ht="9" customHeight="1" thickBot="1" x14ac:dyDescent="0.3">
      <c r="A239"/>
      <c r="B239" s="30"/>
      <c r="C239"/>
      <c r="D239"/>
      <c r="E239"/>
      <c r="F239"/>
      <c r="G239"/>
      <c r="H239"/>
      <c r="I239" s="280"/>
      <c r="K239"/>
      <c r="L239"/>
      <c r="M239"/>
      <c r="N239"/>
      <c r="O239"/>
      <c r="P239"/>
      <c r="Q239"/>
      <c r="R239"/>
      <c r="S239"/>
      <c r="T239"/>
      <c r="U239"/>
    </row>
    <row r="240" spans="1:21" ht="18" customHeight="1" thickBot="1" x14ac:dyDescent="0.3">
      <c r="A240"/>
      <c r="B240" s="30"/>
      <c r="C240"/>
      <c r="D240"/>
      <c r="E240" s="1112" t="s">
        <v>474</v>
      </c>
      <c r="F240" s="1112"/>
      <c r="G240" s="1112"/>
      <c r="H240" s="1113"/>
      <c r="I240" s="569" t="b">
        <f>IF(I232&lt;E232,I232)</f>
        <v>0</v>
      </c>
      <c r="K240"/>
      <c r="L240"/>
      <c r="M240"/>
      <c r="N240"/>
      <c r="O240"/>
      <c r="P240"/>
      <c r="Q240"/>
      <c r="R240"/>
      <c r="S240"/>
      <c r="T240"/>
      <c r="U240"/>
    </row>
    <row r="241" spans="1:21" ht="9" customHeight="1" x14ac:dyDescent="0.25">
      <c r="A241"/>
      <c r="B241" s="30"/>
      <c r="C241"/>
      <c r="D241"/>
      <c r="E241"/>
      <c r="F241"/>
      <c r="G241"/>
      <c r="H241"/>
      <c r="I241" s="24"/>
      <c r="K241"/>
      <c r="L241"/>
      <c r="M241"/>
      <c r="N241"/>
      <c r="O241"/>
      <c r="P241"/>
      <c r="Q241"/>
      <c r="R241"/>
      <c r="S241"/>
      <c r="T241"/>
      <c r="U241"/>
    </row>
    <row r="242" spans="1:21" customFormat="1" ht="18" customHeight="1" thickBot="1" x14ac:dyDescent="0.3">
      <c r="B242" s="881" t="s">
        <v>459</v>
      </c>
      <c r="C242" s="1114"/>
      <c r="D242" s="539"/>
      <c r="E242" s="1115" t="str">
        <f>IF(D243="Yes", "ML 2020-24 Case # assignment date requires reduction of income by 25% or Verify 6 Months PITI Reserves or Verify 2 Months rental payments received by receipt of bank statements showing deposits.",IF(D243="No", "ML 2020-24 Case # assignment date does not require 25% reduction of income or verification of 6 Months PITI Reserves or verification of 2 Months rental payments received; Ignore 25% calculated reduction to the right."))</f>
        <v>ML 2020-24 Case # assignment date does not require 25% reduction of income or verification of 6 Months PITI Reserves or verification of 2 Months rental payments received; Ignore 25% calculated reduction to the right.</v>
      </c>
      <c r="F242" s="1115"/>
      <c r="G242" s="1115"/>
      <c r="H242" s="1115"/>
      <c r="I242" s="24"/>
    </row>
    <row r="243" spans="1:21" customFormat="1" ht="18" customHeight="1" thickBot="1" x14ac:dyDescent="0.3">
      <c r="B243" s="528">
        <v>44055</v>
      </c>
      <c r="C243" s="529"/>
      <c r="D243" s="538" t="str">
        <f>IF(AND(D242&gt;=B243, D242&lt;=B244), "Yes", "No")</f>
        <v>No</v>
      </c>
      <c r="E243" s="1115"/>
      <c r="F243" s="1115"/>
      <c r="G243" s="1115"/>
      <c r="H243" s="1115"/>
      <c r="I243" s="573" t="e">
        <f>MIN(I234,I238,I240)*0.75</f>
        <v>#DIV/0!</v>
      </c>
    </row>
    <row r="244" spans="1:21" customFormat="1" ht="18" customHeight="1" x14ac:dyDescent="0.25">
      <c r="B244" s="530">
        <v>44165</v>
      </c>
      <c r="C244" s="531"/>
      <c r="D244" s="531"/>
      <c r="E244" s="1115"/>
      <c r="F244" s="1115"/>
      <c r="G244" s="1115"/>
      <c r="H244" s="1115"/>
      <c r="I244" s="2"/>
    </row>
    <row r="245" spans="1:21" customFormat="1" ht="9" customHeight="1" thickBot="1" x14ac:dyDescent="0.3">
      <c r="B245" s="21"/>
      <c r="C245" s="537"/>
      <c r="D245" s="71"/>
      <c r="E245" s="1116"/>
      <c r="F245" s="1116"/>
      <c r="G245" s="1116"/>
      <c r="H245" s="1116"/>
      <c r="I245" s="533"/>
    </row>
    <row r="246" spans="1:21" ht="18" customHeight="1" thickBot="1" x14ac:dyDescent="0.3">
      <c r="A246"/>
      <c r="B246" s="678" t="s">
        <v>225</v>
      </c>
      <c r="C246" s="679"/>
      <c r="D246" s="679"/>
      <c r="E246" s="679"/>
      <c r="F246" s="679"/>
      <c r="G246" s="679"/>
      <c r="H246" s="679"/>
      <c r="I246" s="680"/>
      <c r="K246"/>
      <c r="L246"/>
      <c r="M246"/>
      <c r="N246"/>
      <c r="O246"/>
      <c r="P246"/>
      <c r="Q246"/>
      <c r="R246"/>
      <c r="S246"/>
      <c r="T246"/>
      <c r="U246"/>
    </row>
    <row r="247" spans="1:21" ht="18" customHeight="1" x14ac:dyDescent="0.25">
      <c r="A247"/>
      <c r="B247" s="1106"/>
      <c r="C247" s="1107"/>
      <c r="D247" s="1107"/>
      <c r="E247" s="1107"/>
      <c r="F247" s="1107"/>
      <c r="G247" s="1107"/>
      <c r="H247" s="1107"/>
      <c r="I247" s="1108"/>
      <c r="K247"/>
      <c r="L247"/>
      <c r="M247"/>
      <c r="N247"/>
      <c r="O247"/>
      <c r="P247"/>
      <c r="Q247"/>
      <c r="R247"/>
      <c r="S247"/>
      <c r="T247"/>
      <c r="U247"/>
    </row>
    <row r="248" spans="1:21" ht="18" customHeight="1" x14ac:dyDescent="0.25">
      <c r="A248"/>
      <c r="B248" s="1016"/>
      <c r="C248" s="1017"/>
      <c r="D248" s="1017"/>
      <c r="E248" s="1017"/>
      <c r="F248" s="1017"/>
      <c r="G248" s="1017"/>
      <c r="H248" s="1017"/>
      <c r="I248" s="1109"/>
      <c r="K248"/>
      <c r="L248"/>
      <c r="M248"/>
      <c r="N248"/>
      <c r="O248"/>
      <c r="P248"/>
      <c r="Q248"/>
      <c r="R248"/>
      <c r="S248"/>
      <c r="T248"/>
      <c r="U248"/>
    </row>
    <row r="249" spans="1:21" ht="18" customHeight="1" x14ac:dyDescent="0.25">
      <c r="A249"/>
      <c r="B249" s="1016"/>
      <c r="C249" s="1017"/>
      <c r="D249" s="1017"/>
      <c r="E249" s="1017"/>
      <c r="F249" s="1017"/>
      <c r="G249" s="1017"/>
      <c r="H249" s="1017"/>
      <c r="I249" s="1109"/>
      <c r="K249"/>
      <c r="L249"/>
      <c r="M249"/>
      <c r="N249"/>
      <c r="O249"/>
      <c r="P249"/>
      <c r="Q249"/>
      <c r="R249"/>
      <c r="S249"/>
      <c r="T249"/>
      <c r="U249"/>
    </row>
    <row r="250" spans="1:21" ht="18" customHeight="1" thickBot="1" x14ac:dyDescent="0.3">
      <c r="A250"/>
      <c r="B250" s="1018"/>
      <c r="C250" s="1019"/>
      <c r="D250" s="1019"/>
      <c r="E250" s="1019"/>
      <c r="F250" s="1019"/>
      <c r="G250" s="1019"/>
      <c r="H250" s="1019"/>
      <c r="I250" s="1110"/>
      <c r="K250"/>
      <c r="L250"/>
      <c r="M250"/>
      <c r="N250"/>
      <c r="O250"/>
      <c r="P250"/>
      <c r="Q250"/>
      <c r="R250"/>
      <c r="S250"/>
      <c r="T250"/>
      <c r="U250"/>
    </row>
    <row r="251" spans="1:21" customFormat="1" ht="18" customHeight="1" x14ac:dyDescent="0.25"/>
    <row r="252" spans="1:21" customFormat="1" ht="18" customHeight="1" x14ac:dyDescent="0.25"/>
    <row r="253" spans="1:21" customFormat="1" ht="18" customHeight="1" x14ac:dyDescent="0.25"/>
    <row r="254" spans="1:21" customFormat="1" ht="18" customHeight="1" x14ac:dyDescent="0.25"/>
    <row r="255" spans="1:21" customFormat="1" ht="18" customHeight="1" x14ac:dyDescent="0.25"/>
    <row r="256" spans="1:21" customFormat="1" ht="18" customHeight="1" x14ac:dyDescent="0.25"/>
    <row r="257" customFormat="1" ht="18" customHeight="1" x14ac:dyDescent="0.25"/>
    <row r="258" customFormat="1" ht="18" customHeight="1" x14ac:dyDescent="0.25"/>
    <row r="259" customFormat="1" ht="18" customHeight="1" x14ac:dyDescent="0.25"/>
    <row r="260" customFormat="1" ht="18" customHeight="1" x14ac:dyDescent="0.25"/>
    <row r="261" customFormat="1" ht="18" customHeight="1" x14ac:dyDescent="0.25"/>
    <row r="262" customFormat="1" ht="18" customHeight="1" x14ac:dyDescent="0.25"/>
    <row r="263" customFormat="1" ht="18" customHeight="1" x14ac:dyDescent="0.25"/>
    <row r="264" customFormat="1" ht="18" customHeight="1" x14ac:dyDescent="0.25"/>
    <row r="265" customFormat="1" ht="18" customHeight="1" x14ac:dyDescent="0.25"/>
    <row r="266" customFormat="1" ht="18" customHeight="1" x14ac:dyDescent="0.25"/>
    <row r="267" customFormat="1" ht="18" customHeight="1" x14ac:dyDescent="0.25"/>
    <row r="268" customFormat="1" ht="18" customHeight="1" x14ac:dyDescent="0.25"/>
    <row r="269" customFormat="1" ht="18" customHeight="1" x14ac:dyDescent="0.25"/>
    <row r="270" customFormat="1" ht="18" customHeight="1" x14ac:dyDescent="0.25"/>
    <row r="271" customFormat="1" ht="18" customHeight="1" x14ac:dyDescent="0.25"/>
    <row r="272" customFormat="1" ht="18" customHeight="1" x14ac:dyDescent="0.25"/>
    <row r="273" customFormat="1" ht="18" customHeight="1" x14ac:dyDescent="0.25"/>
    <row r="274" customFormat="1" ht="18" customHeight="1" x14ac:dyDescent="0.25"/>
    <row r="275" customFormat="1" ht="18" customHeight="1" x14ac:dyDescent="0.25"/>
    <row r="276" customFormat="1" ht="18" customHeight="1" x14ac:dyDescent="0.25"/>
    <row r="277" customFormat="1" ht="18" customHeight="1" x14ac:dyDescent="0.25"/>
    <row r="278" customFormat="1" ht="18" customHeight="1" x14ac:dyDescent="0.25"/>
    <row r="279" customFormat="1" ht="18" customHeight="1" x14ac:dyDescent="0.25"/>
    <row r="280" customFormat="1" ht="18" customHeight="1" x14ac:dyDescent="0.25"/>
    <row r="281" customFormat="1" ht="18" customHeight="1" x14ac:dyDescent="0.25"/>
    <row r="282" customFormat="1" ht="18" customHeight="1" x14ac:dyDescent="0.25"/>
    <row r="283" customFormat="1" ht="18" customHeight="1" x14ac:dyDescent="0.25"/>
    <row r="284" customFormat="1" ht="18" customHeight="1" x14ac:dyDescent="0.25"/>
    <row r="285" customFormat="1" ht="18" customHeight="1" x14ac:dyDescent="0.25"/>
    <row r="286" customFormat="1" ht="18" customHeight="1" x14ac:dyDescent="0.25"/>
    <row r="287" customFormat="1" ht="18" customHeight="1" x14ac:dyDescent="0.25"/>
    <row r="288" customFormat="1" ht="18" customHeight="1" x14ac:dyDescent="0.25"/>
    <row r="289" customFormat="1" ht="18" customHeight="1" x14ac:dyDescent="0.25"/>
    <row r="290" customFormat="1" ht="18" customHeight="1" x14ac:dyDescent="0.25"/>
    <row r="291" customFormat="1" ht="18" customHeight="1" x14ac:dyDescent="0.25"/>
    <row r="292" customFormat="1" ht="18" customHeight="1" x14ac:dyDescent="0.25"/>
    <row r="293" customFormat="1" ht="18" customHeight="1" x14ac:dyDescent="0.25"/>
    <row r="294" customFormat="1" ht="18" customHeight="1" x14ac:dyDescent="0.25"/>
    <row r="295" customFormat="1" ht="18" customHeight="1" x14ac:dyDescent="0.25"/>
    <row r="296" customFormat="1" ht="18" customHeight="1" x14ac:dyDescent="0.25"/>
    <row r="297" customFormat="1" ht="18" customHeight="1" x14ac:dyDescent="0.25"/>
    <row r="298" customFormat="1" ht="18" customHeight="1" x14ac:dyDescent="0.25"/>
    <row r="299" customFormat="1" ht="18" customHeight="1" x14ac:dyDescent="0.25"/>
    <row r="300" customFormat="1" ht="18" customHeight="1" x14ac:dyDescent="0.25"/>
    <row r="301" customFormat="1" ht="18" customHeight="1" x14ac:dyDescent="0.25"/>
    <row r="302" customFormat="1" ht="18" customHeight="1" x14ac:dyDescent="0.25"/>
    <row r="303" customFormat="1" ht="18" customHeight="1" x14ac:dyDescent="0.25"/>
    <row r="304" customFormat="1" ht="18" customHeight="1" x14ac:dyDescent="0.25"/>
    <row r="305" customFormat="1" ht="18" customHeight="1" x14ac:dyDescent="0.25"/>
    <row r="306" customFormat="1" ht="18" customHeight="1" x14ac:dyDescent="0.25"/>
    <row r="307" customFormat="1" ht="18" customHeight="1" x14ac:dyDescent="0.25"/>
    <row r="308" customFormat="1" ht="18" customHeight="1" x14ac:dyDescent="0.25"/>
    <row r="309" customFormat="1" ht="18" customHeight="1" x14ac:dyDescent="0.25"/>
    <row r="310" customFormat="1" ht="18" customHeight="1" x14ac:dyDescent="0.25"/>
    <row r="311" customFormat="1" ht="18" customHeight="1" x14ac:dyDescent="0.25"/>
    <row r="312" customFormat="1" ht="18" customHeight="1" x14ac:dyDescent="0.25"/>
    <row r="313" customFormat="1" ht="18" customHeight="1" x14ac:dyDescent="0.25"/>
    <row r="314" customFormat="1" ht="18" customHeight="1" x14ac:dyDescent="0.25"/>
    <row r="315" customFormat="1" ht="18" customHeight="1" x14ac:dyDescent="0.25"/>
    <row r="316" customFormat="1" ht="18" customHeight="1" x14ac:dyDescent="0.25"/>
    <row r="317" customFormat="1" ht="18" customHeight="1" x14ac:dyDescent="0.25"/>
    <row r="318" customFormat="1" ht="18" customHeight="1" x14ac:dyDescent="0.25"/>
    <row r="319" customFormat="1" ht="18" customHeight="1" x14ac:dyDescent="0.25"/>
    <row r="320" customFormat="1" ht="18" customHeight="1" x14ac:dyDescent="0.25"/>
    <row r="321" customFormat="1" ht="18" customHeight="1" x14ac:dyDescent="0.25"/>
    <row r="322" customFormat="1" ht="18" customHeight="1" x14ac:dyDescent="0.25"/>
    <row r="323" customFormat="1" ht="18" customHeight="1" x14ac:dyDescent="0.25"/>
    <row r="324" customFormat="1" ht="18" customHeight="1" x14ac:dyDescent="0.25"/>
    <row r="325" customFormat="1" ht="18" customHeight="1" x14ac:dyDescent="0.25"/>
    <row r="326" customFormat="1" ht="18" customHeight="1" x14ac:dyDescent="0.25"/>
    <row r="327" customFormat="1" ht="18" customHeight="1" x14ac:dyDescent="0.25"/>
    <row r="328" customFormat="1" ht="18" customHeight="1" x14ac:dyDescent="0.25"/>
    <row r="329" customFormat="1" ht="18" customHeight="1" x14ac:dyDescent="0.25"/>
    <row r="330" customFormat="1" ht="18" customHeight="1" x14ac:dyDescent="0.25"/>
    <row r="331" customFormat="1" ht="18" customHeight="1" x14ac:dyDescent="0.25"/>
    <row r="332" customFormat="1" ht="18" customHeight="1" x14ac:dyDescent="0.25"/>
    <row r="333" customFormat="1" ht="18" customHeight="1" x14ac:dyDescent="0.25"/>
    <row r="334" customFormat="1" ht="18" customHeight="1" x14ac:dyDescent="0.25"/>
    <row r="335" customFormat="1" ht="18" customHeight="1" x14ac:dyDescent="0.25"/>
    <row r="336" customFormat="1" ht="18" customHeight="1" x14ac:dyDescent="0.25"/>
    <row r="337" customFormat="1" ht="18" customHeight="1" x14ac:dyDescent="0.25"/>
    <row r="338" customFormat="1" ht="18" customHeight="1" x14ac:dyDescent="0.25"/>
    <row r="339" customFormat="1" ht="18" customHeight="1" x14ac:dyDescent="0.25"/>
    <row r="340" customFormat="1" ht="18" customHeight="1" x14ac:dyDescent="0.25"/>
    <row r="341" customFormat="1" ht="18" customHeight="1" x14ac:dyDescent="0.25"/>
    <row r="342" customFormat="1" ht="18" customHeight="1" x14ac:dyDescent="0.25"/>
    <row r="343" customFormat="1" ht="18" customHeight="1" x14ac:dyDescent="0.25"/>
    <row r="344" customFormat="1" ht="18" customHeight="1" x14ac:dyDescent="0.25"/>
    <row r="345" customFormat="1" ht="18" customHeight="1" x14ac:dyDescent="0.25"/>
    <row r="346" customFormat="1" ht="18" customHeight="1" x14ac:dyDescent="0.25"/>
    <row r="347" customFormat="1" ht="18" customHeight="1" x14ac:dyDescent="0.25"/>
    <row r="348" customFormat="1" ht="18" customHeight="1" x14ac:dyDescent="0.25"/>
    <row r="349" customFormat="1" ht="18" customHeight="1" x14ac:dyDescent="0.25"/>
    <row r="350" customFormat="1" ht="18" customHeight="1" x14ac:dyDescent="0.25"/>
    <row r="351" customFormat="1" ht="18" customHeight="1" x14ac:dyDescent="0.25"/>
    <row r="352" customFormat="1" ht="18" customHeight="1" x14ac:dyDescent="0.25"/>
    <row r="353" customFormat="1" ht="18" customHeight="1" x14ac:dyDescent="0.25"/>
    <row r="354" customFormat="1" ht="18" customHeight="1" x14ac:dyDescent="0.25"/>
    <row r="355" customFormat="1" ht="18" customHeight="1" x14ac:dyDescent="0.25"/>
    <row r="356" customFormat="1" ht="18" customHeight="1" x14ac:dyDescent="0.25"/>
    <row r="357" customFormat="1" ht="18" customHeight="1" x14ac:dyDescent="0.25"/>
    <row r="358" customFormat="1" ht="18" customHeight="1" x14ac:dyDescent="0.25"/>
    <row r="359" customFormat="1" ht="18" customHeight="1" x14ac:dyDescent="0.25"/>
    <row r="360" customFormat="1" ht="18" customHeight="1" x14ac:dyDescent="0.25"/>
    <row r="361" customFormat="1" ht="18" customHeight="1" x14ac:dyDescent="0.25"/>
    <row r="362" customFormat="1" ht="18" customHeight="1" x14ac:dyDescent="0.25"/>
    <row r="363" customFormat="1" ht="18" customHeight="1" x14ac:dyDescent="0.25"/>
    <row r="364" customFormat="1" ht="18" customHeight="1" x14ac:dyDescent="0.25"/>
    <row r="365" customFormat="1" ht="18" customHeight="1" x14ac:dyDescent="0.25"/>
    <row r="366" customFormat="1" ht="18" customHeight="1" x14ac:dyDescent="0.25"/>
    <row r="367" customFormat="1" ht="18" customHeight="1" x14ac:dyDescent="0.25"/>
    <row r="368" customFormat="1" ht="18" customHeight="1" x14ac:dyDescent="0.25"/>
    <row r="369" customFormat="1" ht="18" customHeight="1" x14ac:dyDescent="0.25"/>
    <row r="370" customFormat="1" ht="18" customHeight="1" x14ac:dyDescent="0.25"/>
    <row r="371" customFormat="1" ht="18" customHeight="1" x14ac:dyDescent="0.25"/>
    <row r="372" customFormat="1" ht="18" customHeight="1" x14ac:dyDescent="0.25"/>
    <row r="373" customFormat="1" ht="18" customHeight="1" x14ac:dyDescent="0.25"/>
    <row r="374" customFormat="1" ht="18" customHeight="1" x14ac:dyDescent="0.25"/>
    <row r="375" customFormat="1" ht="18" customHeight="1" x14ac:dyDescent="0.25"/>
    <row r="376" customFormat="1" ht="18" customHeight="1" x14ac:dyDescent="0.25"/>
    <row r="377" customFormat="1" ht="18" customHeight="1" x14ac:dyDescent="0.25"/>
    <row r="378" customFormat="1" ht="18" customHeight="1" x14ac:dyDescent="0.25"/>
    <row r="379" customFormat="1" ht="18" customHeight="1" x14ac:dyDescent="0.25"/>
    <row r="380" customFormat="1" ht="18" customHeight="1" x14ac:dyDescent="0.25"/>
    <row r="381" customFormat="1" ht="18" customHeight="1" x14ac:dyDescent="0.25"/>
    <row r="382" customFormat="1" ht="18" customHeight="1" x14ac:dyDescent="0.25"/>
    <row r="383" customFormat="1" ht="18" customHeight="1" x14ac:dyDescent="0.25"/>
    <row r="384" customFormat="1" ht="18" customHeight="1" x14ac:dyDescent="0.25"/>
    <row r="385" customFormat="1" ht="18" customHeight="1" x14ac:dyDescent="0.25"/>
    <row r="386" customFormat="1" ht="18" customHeight="1" x14ac:dyDescent="0.25"/>
    <row r="387" customFormat="1" ht="18" customHeight="1" x14ac:dyDescent="0.25"/>
    <row r="388" customFormat="1" ht="18" customHeight="1" x14ac:dyDescent="0.25"/>
    <row r="389" customFormat="1" ht="18" customHeight="1" x14ac:dyDescent="0.25"/>
    <row r="390" customFormat="1" ht="18" customHeight="1" x14ac:dyDescent="0.25"/>
    <row r="391" customFormat="1" ht="18" customHeight="1" x14ac:dyDescent="0.25"/>
    <row r="392" customFormat="1" ht="18" customHeight="1" x14ac:dyDescent="0.25"/>
    <row r="393" customFormat="1" ht="18" customHeight="1" x14ac:dyDescent="0.25"/>
    <row r="394" customFormat="1" ht="18" customHeight="1" x14ac:dyDescent="0.25"/>
    <row r="395" customFormat="1" ht="18" customHeight="1" x14ac:dyDescent="0.25"/>
    <row r="396" customFormat="1" ht="18" customHeight="1" x14ac:dyDescent="0.25"/>
    <row r="397" customFormat="1" ht="18" customHeight="1" x14ac:dyDescent="0.25"/>
    <row r="398" customFormat="1" ht="18" customHeight="1" x14ac:dyDescent="0.25"/>
    <row r="399" customFormat="1" ht="18" customHeight="1" x14ac:dyDescent="0.25"/>
    <row r="400" customFormat="1" ht="18" customHeight="1" x14ac:dyDescent="0.25"/>
    <row r="401" customFormat="1" ht="18" customHeight="1" x14ac:dyDescent="0.25"/>
    <row r="402" customFormat="1" ht="18" customHeight="1" x14ac:dyDescent="0.25"/>
    <row r="403" customFormat="1" ht="18" customHeight="1" x14ac:dyDescent="0.25"/>
    <row r="404" customFormat="1" ht="18" customHeight="1" x14ac:dyDescent="0.25"/>
    <row r="405" customFormat="1" ht="18" customHeight="1" x14ac:dyDescent="0.25"/>
    <row r="406" customFormat="1" ht="18" customHeight="1" x14ac:dyDescent="0.25"/>
    <row r="407" customFormat="1" ht="18" customHeight="1" x14ac:dyDescent="0.25"/>
    <row r="408" customFormat="1" ht="18" customHeight="1" x14ac:dyDescent="0.25"/>
    <row r="409" customFormat="1" ht="18" customHeight="1" x14ac:dyDescent="0.25"/>
    <row r="410" customFormat="1" ht="18" customHeight="1" x14ac:dyDescent="0.25"/>
    <row r="411" customFormat="1" ht="18" customHeight="1" x14ac:dyDescent="0.25"/>
    <row r="412" customFormat="1" ht="18" customHeight="1" x14ac:dyDescent="0.25"/>
    <row r="413" customFormat="1" ht="18" customHeight="1" x14ac:dyDescent="0.25"/>
    <row r="414" customFormat="1" ht="18" customHeight="1" x14ac:dyDescent="0.25"/>
    <row r="415" customFormat="1" ht="18" customHeight="1" x14ac:dyDescent="0.25"/>
    <row r="416" customFormat="1" ht="18" customHeight="1" x14ac:dyDescent="0.25"/>
    <row r="417" customFormat="1" ht="18" customHeight="1" x14ac:dyDescent="0.25"/>
    <row r="418" customFormat="1" ht="18" customHeight="1" x14ac:dyDescent="0.25"/>
    <row r="419" customFormat="1" ht="18" customHeight="1" x14ac:dyDescent="0.25"/>
    <row r="420" customFormat="1" ht="18" customHeight="1" x14ac:dyDescent="0.25"/>
    <row r="421" customFormat="1" ht="18" customHeight="1" x14ac:dyDescent="0.25"/>
    <row r="422" customFormat="1" ht="18" customHeight="1" x14ac:dyDescent="0.25"/>
    <row r="423" customFormat="1" ht="18" customHeight="1" x14ac:dyDescent="0.25"/>
    <row r="424" customFormat="1" ht="18" customHeight="1" x14ac:dyDescent="0.25"/>
    <row r="425" customFormat="1" ht="18" customHeight="1" x14ac:dyDescent="0.25"/>
    <row r="426" customFormat="1" ht="18" customHeight="1" x14ac:dyDescent="0.25"/>
    <row r="427" customFormat="1" ht="18" customHeight="1" x14ac:dyDescent="0.25"/>
    <row r="428" customFormat="1" ht="18" customHeight="1" x14ac:dyDescent="0.25"/>
    <row r="429" customFormat="1" ht="18" customHeight="1" x14ac:dyDescent="0.25"/>
    <row r="430" customFormat="1" ht="18" customHeight="1" x14ac:dyDescent="0.25"/>
    <row r="431" customFormat="1" ht="18" customHeight="1" x14ac:dyDescent="0.25"/>
    <row r="432" customFormat="1" ht="18" customHeight="1" x14ac:dyDescent="0.25"/>
    <row r="433" customFormat="1" ht="18" customHeight="1" x14ac:dyDescent="0.25"/>
    <row r="434" customFormat="1" ht="18" customHeight="1" x14ac:dyDescent="0.25"/>
    <row r="435" customFormat="1" ht="18" customHeight="1" x14ac:dyDescent="0.25"/>
    <row r="436" customFormat="1" ht="18" customHeight="1" x14ac:dyDescent="0.25"/>
    <row r="437" customFormat="1" ht="18" customHeight="1" x14ac:dyDescent="0.25"/>
    <row r="438" customFormat="1" ht="18" customHeight="1" x14ac:dyDescent="0.25"/>
    <row r="439" customFormat="1" ht="18" customHeight="1" x14ac:dyDescent="0.25"/>
    <row r="440" customFormat="1" ht="18" customHeight="1" x14ac:dyDescent="0.25"/>
    <row r="441" customFormat="1" ht="18" customHeight="1" x14ac:dyDescent="0.25"/>
    <row r="442" customFormat="1" ht="18" customHeight="1" x14ac:dyDescent="0.25"/>
    <row r="443" customFormat="1" ht="18" customHeight="1" x14ac:dyDescent="0.25"/>
    <row r="444" customFormat="1" ht="18" customHeight="1" x14ac:dyDescent="0.25"/>
    <row r="445" customFormat="1" ht="18" customHeight="1" x14ac:dyDescent="0.25"/>
    <row r="446" customFormat="1" ht="18" customHeight="1" x14ac:dyDescent="0.25"/>
    <row r="447" customFormat="1" ht="18" customHeight="1" x14ac:dyDescent="0.25"/>
    <row r="448" customFormat="1" ht="18" customHeight="1" x14ac:dyDescent="0.25"/>
    <row r="449" spans="2:9" customFormat="1" ht="18" customHeight="1" x14ac:dyDescent="0.25"/>
    <row r="450" spans="2:9" customFormat="1" ht="18" customHeight="1" x14ac:dyDescent="0.25"/>
    <row r="451" spans="2:9" customFormat="1" ht="18" customHeight="1" x14ac:dyDescent="0.25"/>
    <row r="452" spans="2:9" ht="18" customHeight="1" x14ac:dyDescent="0.25">
      <c r="B452"/>
      <c r="C452"/>
      <c r="D452"/>
      <c r="E452"/>
      <c r="F452"/>
      <c r="G452"/>
      <c r="H452"/>
      <c r="I452"/>
    </row>
    <row r="453" spans="2:9" ht="18" customHeight="1" x14ac:dyDescent="0.25">
      <c r="B453"/>
      <c r="C453"/>
      <c r="D453"/>
      <c r="E453"/>
      <c r="F453"/>
      <c r="G453"/>
      <c r="H453"/>
      <c r="I453"/>
    </row>
    <row r="454" spans="2:9" ht="18" customHeight="1" x14ac:dyDescent="0.25">
      <c r="B454"/>
      <c r="C454"/>
      <c r="D454"/>
      <c r="E454"/>
      <c r="F454"/>
      <c r="G454"/>
      <c r="H454"/>
      <c r="I454"/>
    </row>
    <row r="455" spans="2:9" ht="18" customHeight="1" x14ac:dyDescent="0.25">
      <c r="B455"/>
      <c r="C455"/>
      <c r="D455"/>
      <c r="E455"/>
      <c r="F455"/>
      <c r="G455"/>
      <c r="H455"/>
      <c r="I455"/>
    </row>
    <row r="456" spans="2:9" ht="18" customHeight="1" x14ac:dyDescent="0.25">
      <c r="B456"/>
      <c r="C456"/>
      <c r="D456"/>
      <c r="E456"/>
      <c r="F456"/>
      <c r="G456"/>
      <c r="H456"/>
      <c r="I456"/>
    </row>
    <row r="457" spans="2:9" ht="18" customHeight="1" x14ac:dyDescent="0.25">
      <c r="B457"/>
      <c r="C457"/>
      <c r="D457"/>
      <c r="E457"/>
      <c r="F457"/>
      <c r="G457"/>
      <c r="H457"/>
      <c r="I457"/>
    </row>
    <row r="458" spans="2:9" ht="18" customHeight="1" x14ac:dyDescent="0.25">
      <c r="B458"/>
      <c r="C458"/>
      <c r="D458"/>
      <c r="E458"/>
      <c r="F458"/>
      <c r="G458"/>
      <c r="H458"/>
      <c r="I458"/>
    </row>
    <row r="459" spans="2:9" ht="18" customHeight="1" x14ac:dyDescent="0.25">
      <c r="B459"/>
      <c r="C459"/>
      <c r="D459"/>
      <c r="E459"/>
      <c r="F459"/>
      <c r="G459"/>
      <c r="H459"/>
      <c r="I459"/>
    </row>
    <row r="460" spans="2:9" ht="18" customHeight="1" x14ac:dyDescent="0.25">
      <c r="B460"/>
      <c r="C460"/>
      <c r="D460"/>
      <c r="E460"/>
      <c r="F460"/>
      <c r="G460"/>
      <c r="H460"/>
      <c r="I460"/>
    </row>
  </sheetData>
  <sheetProtection algorithmName="SHA-512" hashValue="sOxD4MidNysDJ1yllaf97UjBHkik3WNhf3BT/VovBFZ8bWFlEAXdxHBqCfI4DYrKhGXPaCyd1Xe0HsmYrsVvDA==" saltValue="qCqhiEOFeTJepW/VUOTaNw==" spinCount="100000" sheet="1" objects="1" scenarios="1"/>
  <mergeCells count="140">
    <mergeCell ref="B10:E10"/>
    <mergeCell ref="G13:H13"/>
    <mergeCell ref="G21:H21"/>
    <mergeCell ref="E42:H45"/>
    <mergeCell ref="B47:I50"/>
    <mergeCell ref="B51:I53"/>
    <mergeCell ref="D55:H55"/>
    <mergeCell ref="H58:I58"/>
    <mergeCell ref="D57:H57"/>
    <mergeCell ref="K2:R8"/>
    <mergeCell ref="K51:R57"/>
    <mergeCell ref="E15:H18"/>
    <mergeCell ref="B69:C69"/>
    <mergeCell ref="E69:H72"/>
    <mergeCell ref="C32:D32"/>
    <mergeCell ref="C30:D30"/>
    <mergeCell ref="C34:G34"/>
    <mergeCell ref="B63:E63"/>
    <mergeCell ref="B65:E65"/>
    <mergeCell ref="F23:H23"/>
    <mergeCell ref="B15:C15"/>
    <mergeCell ref="B2:I4"/>
    <mergeCell ref="B8:I8"/>
    <mergeCell ref="B19:I19"/>
    <mergeCell ref="D6:H6"/>
    <mergeCell ref="B46:I46"/>
    <mergeCell ref="B11:E11"/>
    <mergeCell ref="H7:I7"/>
    <mergeCell ref="C40:G40"/>
    <mergeCell ref="C38:G38"/>
    <mergeCell ref="C36:G36"/>
    <mergeCell ref="B42:C42"/>
    <mergeCell ref="B9:E9"/>
    <mergeCell ref="G88:H88"/>
    <mergeCell ref="B96:I96"/>
    <mergeCell ref="B97:I100"/>
    <mergeCell ref="E90:H90"/>
    <mergeCell ref="B59:I59"/>
    <mergeCell ref="B61:E61"/>
    <mergeCell ref="G75:H75"/>
    <mergeCell ref="E92:H95"/>
    <mergeCell ref="B92:C92"/>
    <mergeCell ref="G67:H67"/>
    <mergeCell ref="B73:I73"/>
    <mergeCell ref="F77:H77"/>
    <mergeCell ref="C77:D77"/>
    <mergeCell ref="C78:D78"/>
    <mergeCell ref="G84:H84"/>
    <mergeCell ref="C86:H86"/>
    <mergeCell ref="B82:D82"/>
    <mergeCell ref="F82:H82"/>
    <mergeCell ref="C80:D80"/>
    <mergeCell ref="G80:H80"/>
    <mergeCell ref="B109:I109"/>
    <mergeCell ref="B111:E111"/>
    <mergeCell ref="B113:E113"/>
    <mergeCell ref="B115:E115"/>
    <mergeCell ref="G117:H117"/>
    <mergeCell ref="B101:I103"/>
    <mergeCell ref="K101:R107"/>
    <mergeCell ref="D105:H105"/>
    <mergeCell ref="D107:H107"/>
    <mergeCell ref="H108:I108"/>
    <mergeCell ref="C128:D128"/>
    <mergeCell ref="C130:D130"/>
    <mergeCell ref="G130:H130"/>
    <mergeCell ref="B132:D132"/>
    <mergeCell ref="F132:H132"/>
    <mergeCell ref="B119:C119"/>
    <mergeCell ref="E119:H122"/>
    <mergeCell ref="B123:I123"/>
    <mergeCell ref="G125:H125"/>
    <mergeCell ref="C127:D127"/>
    <mergeCell ref="F127:H127"/>
    <mergeCell ref="B146:I146"/>
    <mergeCell ref="B147:I150"/>
    <mergeCell ref="B151:I153"/>
    <mergeCell ref="K151:R157"/>
    <mergeCell ref="D155:H155"/>
    <mergeCell ref="D157:H157"/>
    <mergeCell ref="G134:H134"/>
    <mergeCell ref="C136:H136"/>
    <mergeCell ref="G138:H138"/>
    <mergeCell ref="E140:H140"/>
    <mergeCell ref="B142:C142"/>
    <mergeCell ref="E142:H145"/>
    <mergeCell ref="G167:H167"/>
    <mergeCell ref="B169:C169"/>
    <mergeCell ref="E169:H172"/>
    <mergeCell ref="B173:I173"/>
    <mergeCell ref="G175:H175"/>
    <mergeCell ref="H158:I158"/>
    <mergeCell ref="B159:I159"/>
    <mergeCell ref="B161:E161"/>
    <mergeCell ref="B163:E163"/>
    <mergeCell ref="B165:E165"/>
    <mergeCell ref="B182:D182"/>
    <mergeCell ref="F182:H182"/>
    <mergeCell ref="G184:H184"/>
    <mergeCell ref="C186:H186"/>
    <mergeCell ref="G188:H188"/>
    <mergeCell ref="C177:D177"/>
    <mergeCell ref="F177:H177"/>
    <mergeCell ref="C178:D178"/>
    <mergeCell ref="C180:D180"/>
    <mergeCell ref="G180:H180"/>
    <mergeCell ref="B201:I203"/>
    <mergeCell ref="K201:R207"/>
    <mergeCell ref="D205:H205"/>
    <mergeCell ref="D207:H207"/>
    <mergeCell ref="H208:I208"/>
    <mergeCell ref="E190:H190"/>
    <mergeCell ref="B192:C192"/>
    <mergeCell ref="E192:H195"/>
    <mergeCell ref="B196:I196"/>
    <mergeCell ref="B197:I200"/>
    <mergeCell ref="B219:C219"/>
    <mergeCell ref="E219:H222"/>
    <mergeCell ref="B223:I223"/>
    <mergeCell ref="G225:H225"/>
    <mergeCell ref="C227:D227"/>
    <mergeCell ref="F227:H227"/>
    <mergeCell ref="B209:I209"/>
    <mergeCell ref="B211:E211"/>
    <mergeCell ref="B213:E213"/>
    <mergeCell ref="B215:E215"/>
    <mergeCell ref="G217:H217"/>
    <mergeCell ref="B246:I246"/>
    <mergeCell ref="B247:I250"/>
    <mergeCell ref="G234:H234"/>
    <mergeCell ref="C236:H236"/>
    <mergeCell ref="G238:H238"/>
    <mergeCell ref="E240:H240"/>
    <mergeCell ref="B242:C242"/>
    <mergeCell ref="E242:H245"/>
    <mergeCell ref="C228:D228"/>
    <mergeCell ref="C230:D230"/>
    <mergeCell ref="G230:H230"/>
    <mergeCell ref="B232:D232"/>
    <mergeCell ref="F232:H232"/>
  </mergeCells>
  <pageMargins left="0.45" right="0.45" top="0.5" bottom="0.5" header="0.3" footer="0.3"/>
  <pageSetup scale="98" fitToHeight="0" orientation="portrait" r:id="rId1"/>
  <rowBreaks count="4" manualBreakCount="4">
    <brk id="50" max="16383" man="1"/>
    <brk id="100" max="16383" man="1"/>
    <brk id="150" max="16383" man="1"/>
    <brk id="200" max="16383" man="1"/>
  </rowBreaks>
  <ignoredErrors>
    <ignoredError sqref="I88 I38" evalError="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B1:K120"/>
  <sheetViews>
    <sheetView showGridLines="0" showRowColHeaders="0" workbookViewId="0">
      <selection activeCell="D6" sqref="D6:H6"/>
    </sheetView>
  </sheetViews>
  <sheetFormatPr defaultColWidth="12.7109375" defaultRowHeight="20.100000000000001" customHeight="1" x14ac:dyDescent="0.25"/>
  <cols>
    <col min="1" max="1" width="2.7109375" style="1" customWidth="1"/>
    <col min="2" max="4" width="12.7109375" style="1" customWidth="1"/>
    <col min="5" max="5" width="15.7109375" style="1" customWidth="1"/>
    <col min="6" max="7" width="10.7109375" style="1" customWidth="1"/>
    <col min="8" max="8" width="15.7109375" style="1" customWidth="1"/>
    <col min="9" max="9" width="12.7109375" style="1" customWidth="1"/>
    <col min="10" max="16384" width="12.7109375" style="1"/>
  </cols>
  <sheetData>
    <row r="1" spans="2:11" ht="20.100000000000001" customHeight="1" thickBot="1" x14ac:dyDescent="0.3">
      <c r="H1" s="266">
        <v>2021</v>
      </c>
      <c r="I1" s="144" t="s">
        <v>2</v>
      </c>
    </row>
    <row r="2" spans="2:11" ht="20.100000000000001" customHeight="1" x14ac:dyDescent="0.25">
      <c r="B2" s="700" t="s">
        <v>395</v>
      </c>
      <c r="C2" s="701"/>
      <c r="D2" s="701"/>
      <c r="E2" s="701"/>
      <c r="F2" s="701"/>
      <c r="G2" s="701"/>
      <c r="H2" s="702"/>
      <c r="I2" s="22"/>
    </row>
    <row r="3" spans="2:11" ht="20.100000000000001" customHeight="1" x14ac:dyDescent="0.25">
      <c r="B3" s="703"/>
      <c r="C3" s="711"/>
      <c r="D3" s="711"/>
      <c r="E3" s="711"/>
      <c r="F3" s="711"/>
      <c r="G3" s="711"/>
      <c r="H3" s="705"/>
      <c r="I3" s="22"/>
    </row>
    <row r="4" spans="2:11" ht="20.100000000000001" customHeight="1" thickBot="1" x14ac:dyDescent="0.3">
      <c r="B4" s="706"/>
      <c r="C4" s="707"/>
      <c r="D4" s="707"/>
      <c r="E4" s="707"/>
      <c r="F4" s="707"/>
      <c r="G4" s="707"/>
      <c r="H4" s="708"/>
      <c r="I4" s="22"/>
    </row>
    <row r="5" spans="2:11" ht="20.100000000000001" customHeight="1" x14ac:dyDescent="0.25">
      <c r="B5" s="172"/>
      <c r="C5" s="173"/>
      <c r="D5" s="173"/>
      <c r="E5" s="173"/>
      <c r="F5" s="173"/>
      <c r="G5" s="173"/>
      <c r="H5" s="174"/>
      <c r="K5" s="17"/>
    </row>
    <row r="6" spans="2:11" ht="20.100000000000001" customHeight="1" x14ac:dyDescent="0.25">
      <c r="B6" s="3"/>
      <c r="C6" s="74" t="s">
        <v>367</v>
      </c>
      <c r="D6" s="1023"/>
      <c r="E6" s="1024"/>
      <c r="F6" s="1024"/>
      <c r="G6" s="1024"/>
      <c r="H6" s="1145"/>
      <c r="J6" s="17"/>
    </row>
    <row r="7" spans="2:11" ht="20.100000000000001" customHeight="1" x14ac:dyDescent="0.25">
      <c r="B7" s="3"/>
      <c r="C7" s="104"/>
      <c r="D7" s="204"/>
      <c r="E7" s="204"/>
      <c r="F7" s="204"/>
      <c r="G7" s="204"/>
      <c r="H7" s="205"/>
      <c r="J7" s="17"/>
    </row>
    <row r="8" spans="2:11" ht="20.100000000000001" customHeight="1" thickBot="1" x14ac:dyDescent="0.3">
      <c r="B8" s="16"/>
      <c r="C8" s="131"/>
      <c r="D8" s="131"/>
      <c r="E8" s="206"/>
      <c r="F8" s="206"/>
      <c r="G8" s="206"/>
      <c r="H8" s="207"/>
      <c r="I8" s="281"/>
      <c r="J8" s="17"/>
    </row>
    <row r="9" spans="2:11" ht="20.100000000000001" customHeight="1" x14ac:dyDescent="0.25">
      <c r="B9" s="1141" t="s">
        <v>408</v>
      </c>
      <c r="C9" s="1124"/>
      <c r="D9" s="1124"/>
      <c r="E9" s="1124"/>
      <c r="F9" s="1124"/>
      <c r="G9" s="1124"/>
      <c r="H9" s="1125"/>
    </row>
    <row r="10" spans="2:11" ht="20.100000000000001" customHeight="1" x14ac:dyDescent="0.25">
      <c r="B10" s="105"/>
      <c r="H10" s="2"/>
    </row>
    <row r="11" spans="2:11" ht="20.100000000000001" customHeight="1" x14ac:dyDescent="0.25">
      <c r="B11" s="164" t="s">
        <v>2</v>
      </c>
      <c r="D11" s="159" t="s">
        <v>2</v>
      </c>
      <c r="E11" s="45" t="s">
        <v>2</v>
      </c>
      <c r="F11" s="1146" t="s">
        <v>468</v>
      </c>
      <c r="G11" s="1147"/>
      <c r="H11" s="143" t="s">
        <v>2</v>
      </c>
    </row>
    <row r="12" spans="2:11" ht="20.100000000000001" customHeight="1" x14ac:dyDescent="0.25">
      <c r="B12" s="164"/>
      <c r="E12" s="36"/>
      <c r="H12" s="165"/>
    </row>
    <row r="13" spans="2:11" ht="20.100000000000001" customHeight="1" x14ac:dyDescent="0.25">
      <c r="B13" s="768" t="s">
        <v>393</v>
      </c>
      <c r="C13" s="769"/>
      <c r="D13" s="912"/>
      <c r="E13" s="78">
        <v>0</v>
      </c>
      <c r="F13" s="1142" t="s">
        <v>282</v>
      </c>
      <c r="G13" s="1143"/>
      <c r="H13" s="135">
        <v>0</v>
      </c>
    </row>
    <row r="14" spans="2:11" ht="20.100000000000001" customHeight="1" x14ac:dyDescent="0.25">
      <c r="B14" s="766" t="s">
        <v>394</v>
      </c>
      <c r="C14" s="767"/>
      <c r="D14" s="1144"/>
      <c r="E14" s="78">
        <v>0</v>
      </c>
      <c r="H14" s="135">
        <v>0</v>
      </c>
    </row>
    <row r="15" spans="2:11" ht="20.100000000000001" customHeight="1" thickBot="1" x14ac:dyDescent="0.3">
      <c r="B15" s="152"/>
      <c r="C15" s="153"/>
      <c r="D15" s="153"/>
      <c r="E15" s="197"/>
      <c r="H15" s="208"/>
    </row>
    <row r="16" spans="2:11" ht="20.100000000000001" customHeight="1" thickBot="1" x14ac:dyDescent="0.3">
      <c r="B16" s="1037" t="s">
        <v>66</v>
      </c>
      <c r="C16" s="869"/>
      <c r="D16" s="980"/>
      <c r="E16" s="247">
        <f>SUM(E13+E14)</f>
        <v>0</v>
      </c>
      <c r="F16" s="34"/>
      <c r="G16" s="97"/>
      <c r="H16" s="247">
        <f>SUM(H13:H14)</f>
        <v>0</v>
      </c>
    </row>
    <row r="17" spans="2:9" ht="20.100000000000001" customHeight="1" thickBot="1" x14ac:dyDescent="0.3">
      <c r="B17" s="137"/>
      <c r="C17" s="82"/>
      <c r="D17" s="82"/>
      <c r="E17" s="72"/>
      <c r="F17" s="34"/>
      <c r="G17" s="34"/>
      <c r="H17" s="94"/>
    </row>
    <row r="18" spans="2:9" ht="20.100000000000001" customHeight="1" thickBot="1" x14ac:dyDescent="0.3">
      <c r="B18" s="1037" t="s">
        <v>67</v>
      </c>
      <c r="C18" s="869"/>
      <c r="D18" s="980"/>
      <c r="E18" s="247">
        <f>SUM(E16/12)</f>
        <v>0</v>
      </c>
      <c r="F18" s="34"/>
      <c r="G18" s="97"/>
      <c r="H18" s="247">
        <f>SUM(H16/12)</f>
        <v>0</v>
      </c>
    </row>
    <row r="19" spans="2:9" ht="20.100000000000001" customHeight="1" thickBot="1" x14ac:dyDescent="0.3">
      <c r="B19" s="137"/>
      <c r="C19" s="82"/>
      <c r="D19" s="82"/>
      <c r="E19" s="72"/>
      <c r="F19" s="34"/>
      <c r="G19" s="34"/>
      <c r="H19" s="94"/>
    </row>
    <row r="20" spans="2:9" ht="20.100000000000001" customHeight="1" thickBot="1" x14ac:dyDescent="0.3">
      <c r="B20" s="209"/>
      <c r="C20" s="64"/>
      <c r="D20" s="64"/>
      <c r="E20" s="64"/>
      <c r="F20" s="882" t="s">
        <v>35</v>
      </c>
      <c r="G20" s="882"/>
      <c r="H20" s="243">
        <f>(E16+H16)/24</f>
        <v>0</v>
      </c>
      <c r="I20" s="64"/>
    </row>
    <row r="21" spans="2:9" ht="20.100000000000001" customHeight="1" thickBot="1" x14ac:dyDescent="0.3">
      <c r="B21" s="209"/>
      <c r="C21" s="64"/>
      <c r="D21" s="64"/>
      <c r="E21" s="64"/>
      <c r="F21" s="159"/>
      <c r="G21" s="159"/>
      <c r="H21" s="210"/>
      <c r="I21" s="64"/>
    </row>
    <row r="22" spans="2:9" customFormat="1" ht="20.100000000000001" customHeight="1" thickBot="1" x14ac:dyDescent="0.3">
      <c r="B22" s="887" t="s">
        <v>318</v>
      </c>
      <c r="C22" s="888"/>
      <c r="D22" s="888"/>
      <c r="E22" s="888"/>
      <c r="F22" s="888"/>
      <c r="G22" s="888"/>
      <c r="H22" s="889"/>
    </row>
    <row r="23" spans="2:9" customFormat="1" ht="20.100000000000001" customHeight="1" x14ac:dyDescent="0.25">
      <c r="B23" s="1106"/>
      <c r="C23" s="1107"/>
      <c r="D23" s="1107"/>
      <c r="E23" s="1107"/>
      <c r="F23" s="1107"/>
      <c r="G23" s="1107"/>
      <c r="H23" s="1108"/>
    </row>
    <row r="24" spans="2:9" customFormat="1" ht="20.100000000000001" customHeight="1" x14ac:dyDescent="0.25">
      <c r="B24" s="1016"/>
      <c r="C24" s="1017"/>
      <c r="D24" s="1017"/>
      <c r="E24" s="1017"/>
      <c r="F24" s="1017"/>
      <c r="G24" s="1017"/>
      <c r="H24" s="1109"/>
    </row>
    <row r="25" spans="2:9" customFormat="1" ht="20.100000000000001" customHeight="1" x14ac:dyDescent="0.25">
      <c r="B25" s="1016"/>
      <c r="C25" s="1017"/>
      <c r="D25" s="1017"/>
      <c r="E25" s="1017"/>
      <c r="F25" s="1017"/>
      <c r="G25" s="1017"/>
      <c r="H25" s="1109"/>
    </row>
    <row r="26" spans="2:9" customFormat="1" ht="20.100000000000001" customHeight="1" x14ac:dyDescent="0.25">
      <c r="B26" s="1016"/>
      <c r="C26" s="1017"/>
      <c r="D26" s="1017"/>
      <c r="E26" s="1017"/>
      <c r="F26" s="1017"/>
      <c r="G26" s="1017"/>
      <c r="H26" s="1109"/>
    </row>
    <row r="27" spans="2:9" customFormat="1" ht="20.100000000000001" customHeight="1" x14ac:dyDescent="0.25">
      <c r="B27" s="1016"/>
      <c r="C27" s="1017"/>
      <c r="D27" s="1017"/>
      <c r="E27" s="1017"/>
      <c r="F27" s="1017"/>
      <c r="G27" s="1017"/>
      <c r="H27" s="1109"/>
    </row>
    <row r="28" spans="2:9" customFormat="1" ht="20.100000000000001" customHeight="1" thickBot="1" x14ac:dyDescent="0.3">
      <c r="B28" s="1018"/>
      <c r="C28" s="1019"/>
      <c r="D28" s="1019"/>
      <c r="E28" s="1019"/>
      <c r="F28" s="1019"/>
      <c r="G28" s="1019"/>
      <c r="H28" s="1110"/>
    </row>
    <row r="29" spans="2:9" customFormat="1" ht="20.100000000000001" customHeight="1" x14ac:dyDescent="0.25">
      <c r="B29" s="700" t="s">
        <v>396</v>
      </c>
      <c r="C29" s="701"/>
      <c r="D29" s="701"/>
      <c r="E29" s="701"/>
      <c r="F29" s="701"/>
      <c r="G29" s="701"/>
      <c r="H29" s="702"/>
    </row>
    <row r="30" spans="2:9" customFormat="1" ht="20.100000000000001" customHeight="1" x14ac:dyDescent="0.25">
      <c r="B30" s="703"/>
      <c r="C30" s="711"/>
      <c r="D30" s="711"/>
      <c r="E30" s="711"/>
      <c r="F30" s="711"/>
      <c r="G30" s="711"/>
      <c r="H30" s="705"/>
    </row>
    <row r="31" spans="2:9" customFormat="1" ht="20.100000000000001" customHeight="1" thickBot="1" x14ac:dyDescent="0.3">
      <c r="B31" s="706"/>
      <c r="C31" s="707"/>
      <c r="D31" s="707"/>
      <c r="E31" s="707"/>
      <c r="F31" s="707"/>
      <c r="G31" s="707"/>
      <c r="H31" s="708"/>
    </row>
    <row r="32" spans="2:9" customFormat="1" ht="20.100000000000001" customHeight="1" x14ac:dyDescent="0.25">
      <c r="B32" s="172"/>
      <c r="C32" s="173"/>
      <c r="D32" s="173"/>
      <c r="E32" s="173"/>
      <c r="F32" s="173"/>
      <c r="G32" s="173"/>
      <c r="H32" s="174"/>
    </row>
    <row r="33" spans="2:8" customFormat="1" ht="20.100000000000001" customHeight="1" x14ac:dyDescent="0.25">
      <c r="B33" s="3"/>
      <c r="C33" s="74" t="s">
        <v>367</v>
      </c>
      <c r="D33" s="1023"/>
      <c r="E33" s="1024"/>
      <c r="F33" s="1024"/>
      <c r="G33" s="1024"/>
      <c r="H33" s="1145"/>
    </row>
    <row r="34" spans="2:8" customFormat="1" ht="20.100000000000001" customHeight="1" x14ac:dyDescent="0.25">
      <c r="B34" s="3"/>
      <c r="C34" s="104"/>
      <c r="D34" s="204"/>
      <c r="E34" s="204"/>
      <c r="F34" s="204"/>
      <c r="G34" s="204"/>
      <c r="H34" s="205"/>
    </row>
    <row r="35" spans="2:8" customFormat="1" ht="20.100000000000001" customHeight="1" x14ac:dyDescent="0.25">
      <c r="B35" s="3"/>
      <c r="C35" s="159" t="s">
        <v>223</v>
      </c>
      <c r="D35" s="870" t="s">
        <v>2</v>
      </c>
      <c r="E35" s="871"/>
      <c r="F35" s="871"/>
      <c r="G35" s="871"/>
      <c r="H35" s="1140"/>
    </row>
    <row r="36" spans="2:8" customFormat="1" ht="20.100000000000001" customHeight="1" thickBot="1" x14ac:dyDescent="0.3">
      <c r="B36" s="16"/>
      <c r="C36" s="131"/>
      <c r="D36" s="131"/>
      <c r="E36" s="206"/>
      <c r="F36" s="206"/>
      <c r="G36" s="206"/>
      <c r="H36" s="207"/>
    </row>
    <row r="37" spans="2:8" customFormat="1" ht="20.100000000000001" customHeight="1" x14ac:dyDescent="0.25">
      <c r="B37" s="1141" t="s">
        <v>408</v>
      </c>
      <c r="C37" s="1124"/>
      <c r="D37" s="1124"/>
      <c r="E37" s="1124"/>
      <c r="F37" s="1124"/>
      <c r="G37" s="1124"/>
      <c r="H37" s="1125"/>
    </row>
    <row r="38" spans="2:8" customFormat="1" ht="20.100000000000001" customHeight="1" x14ac:dyDescent="0.25">
      <c r="B38" s="105"/>
      <c r="C38" s="1"/>
      <c r="D38" s="1"/>
      <c r="E38" s="1"/>
      <c r="F38" s="1"/>
      <c r="G38" s="1"/>
      <c r="H38" s="2"/>
    </row>
    <row r="39" spans="2:8" customFormat="1" ht="20.100000000000001" customHeight="1" x14ac:dyDescent="0.25">
      <c r="B39" s="164" t="s">
        <v>2</v>
      </c>
      <c r="C39" s="1"/>
      <c r="D39" s="159" t="s">
        <v>2</v>
      </c>
      <c r="E39" s="45" t="s">
        <v>2</v>
      </c>
      <c r="F39" s="1146" t="s">
        <v>468</v>
      </c>
      <c r="G39" s="1147"/>
      <c r="H39" s="143" t="s">
        <v>2</v>
      </c>
    </row>
    <row r="40" spans="2:8" customFormat="1" ht="20.100000000000001" customHeight="1" x14ac:dyDescent="0.25">
      <c r="B40" s="164"/>
      <c r="C40" s="1"/>
      <c r="D40" s="1"/>
      <c r="E40" s="36"/>
      <c r="F40" s="1"/>
      <c r="G40" s="1"/>
      <c r="H40" s="165"/>
    </row>
    <row r="41" spans="2:8" customFormat="1" ht="20.100000000000001" customHeight="1" x14ac:dyDescent="0.25">
      <c r="B41" s="768" t="s">
        <v>393</v>
      </c>
      <c r="C41" s="769"/>
      <c r="D41" s="912"/>
      <c r="E41" s="78">
        <v>0</v>
      </c>
      <c r="F41" s="1142" t="s">
        <v>282</v>
      </c>
      <c r="G41" s="1143"/>
      <c r="H41" s="135">
        <v>0</v>
      </c>
    </row>
    <row r="42" spans="2:8" customFormat="1" ht="20.100000000000001" customHeight="1" x14ac:dyDescent="0.25">
      <c r="B42" s="766" t="s">
        <v>394</v>
      </c>
      <c r="C42" s="767"/>
      <c r="D42" s="1144"/>
      <c r="E42" s="78">
        <v>0</v>
      </c>
      <c r="F42" s="1"/>
      <c r="G42" s="1"/>
      <c r="H42" s="135">
        <v>0</v>
      </c>
    </row>
    <row r="43" spans="2:8" customFormat="1" ht="20.100000000000001" customHeight="1" thickBot="1" x14ac:dyDescent="0.3">
      <c r="B43" s="152"/>
      <c r="C43" s="153"/>
      <c r="D43" s="153"/>
      <c r="E43" s="197"/>
      <c r="F43" s="1"/>
      <c r="G43" s="1"/>
      <c r="H43" s="208"/>
    </row>
    <row r="44" spans="2:8" customFormat="1" ht="20.100000000000001" customHeight="1" thickBot="1" x14ac:dyDescent="0.3">
      <c r="B44" s="1037" t="s">
        <v>66</v>
      </c>
      <c r="C44" s="869"/>
      <c r="D44" s="980"/>
      <c r="E44" s="247">
        <f>SUM(E41+E42)</f>
        <v>0</v>
      </c>
      <c r="F44" s="34"/>
      <c r="G44" s="97"/>
      <c r="H44" s="247">
        <f>SUM(H41:H42)</f>
        <v>0</v>
      </c>
    </row>
    <row r="45" spans="2:8" customFormat="1" ht="20.100000000000001" customHeight="1" thickBot="1" x14ac:dyDescent="0.3">
      <c r="B45" s="137"/>
      <c r="C45" s="82"/>
      <c r="D45" s="82"/>
      <c r="E45" s="72"/>
      <c r="F45" s="34"/>
      <c r="G45" s="34"/>
      <c r="H45" s="94"/>
    </row>
    <row r="46" spans="2:8" customFormat="1" ht="20.100000000000001" customHeight="1" thickBot="1" x14ac:dyDescent="0.3">
      <c r="B46" s="1037" t="s">
        <v>67</v>
      </c>
      <c r="C46" s="869"/>
      <c r="D46" s="980"/>
      <c r="E46" s="247">
        <f>SUM(E44/12)</f>
        <v>0</v>
      </c>
      <c r="F46" s="34"/>
      <c r="G46" s="97"/>
      <c r="H46" s="247">
        <f>SUM(H44/12)</f>
        <v>0</v>
      </c>
    </row>
    <row r="47" spans="2:8" customFormat="1" ht="20.100000000000001" customHeight="1" thickBot="1" x14ac:dyDescent="0.3">
      <c r="B47" s="137"/>
      <c r="C47" s="82"/>
      <c r="D47" s="82"/>
      <c r="E47" s="72"/>
      <c r="F47" s="34"/>
      <c r="G47" s="34"/>
      <c r="H47" s="94"/>
    </row>
    <row r="48" spans="2:8" customFormat="1" ht="20.100000000000001" customHeight="1" thickBot="1" x14ac:dyDescent="0.3">
      <c r="B48" s="209"/>
      <c r="C48" s="64"/>
      <c r="D48" s="64"/>
      <c r="E48" s="64"/>
      <c r="F48" s="882" t="s">
        <v>35</v>
      </c>
      <c r="G48" s="882"/>
      <c r="H48" s="243">
        <f>(E44+H44)/24</f>
        <v>0</v>
      </c>
    </row>
    <row r="49" spans="2:8" customFormat="1" ht="20.100000000000001" customHeight="1" thickBot="1" x14ac:dyDescent="0.3">
      <c r="B49" s="209"/>
      <c r="C49" s="64"/>
      <c r="D49" s="64"/>
      <c r="E49" s="64"/>
      <c r="F49" s="159"/>
      <c r="G49" s="159"/>
      <c r="H49" s="210"/>
    </row>
    <row r="50" spans="2:8" customFormat="1" ht="20.100000000000001" customHeight="1" thickBot="1" x14ac:dyDescent="0.3">
      <c r="B50" s="887" t="s">
        <v>318</v>
      </c>
      <c r="C50" s="888"/>
      <c r="D50" s="888"/>
      <c r="E50" s="888"/>
      <c r="F50" s="888"/>
      <c r="G50" s="888"/>
      <c r="H50" s="889"/>
    </row>
    <row r="51" spans="2:8" customFormat="1" ht="20.100000000000001" customHeight="1" x14ac:dyDescent="0.25">
      <c r="B51" s="1106"/>
      <c r="C51" s="1107"/>
      <c r="D51" s="1107"/>
      <c r="E51" s="1107"/>
      <c r="F51" s="1107"/>
      <c r="G51" s="1107"/>
      <c r="H51" s="1108"/>
    </row>
    <row r="52" spans="2:8" customFormat="1" ht="20.100000000000001" customHeight="1" x14ac:dyDescent="0.25">
      <c r="B52" s="1016"/>
      <c r="C52" s="1017"/>
      <c r="D52" s="1017"/>
      <c r="E52" s="1017"/>
      <c r="F52" s="1017"/>
      <c r="G52" s="1017"/>
      <c r="H52" s="1109"/>
    </row>
    <row r="53" spans="2:8" customFormat="1" ht="20.100000000000001" customHeight="1" x14ac:dyDescent="0.25">
      <c r="B53" s="1016"/>
      <c r="C53" s="1017"/>
      <c r="D53" s="1017"/>
      <c r="E53" s="1017"/>
      <c r="F53" s="1017"/>
      <c r="G53" s="1017"/>
      <c r="H53" s="1109"/>
    </row>
    <row r="54" spans="2:8" customFormat="1" ht="20.100000000000001" customHeight="1" x14ac:dyDescent="0.25">
      <c r="B54" s="1016"/>
      <c r="C54" s="1017"/>
      <c r="D54" s="1017"/>
      <c r="E54" s="1017"/>
      <c r="F54" s="1017"/>
      <c r="G54" s="1017"/>
      <c r="H54" s="1109"/>
    </row>
    <row r="55" spans="2:8" customFormat="1" ht="20.100000000000001" customHeight="1" x14ac:dyDescent="0.25">
      <c r="B55" s="1016"/>
      <c r="C55" s="1017"/>
      <c r="D55" s="1017"/>
      <c r="E55" s="1017"/>
      <c r="F55" s="1017"/>
      <c r="G55" s="1017"/>
      <c r="H55" s="1109"/>
    </row>
    <row r="56" spans="2:8" customFormat="1" ht="20.100000000000001" customHeight="1" thickBot="1" x14ac:dyDescent="0.3">
      <c r="B56" s="1018"/>
      <c r="C56" s="1019"/>
      <c r="D56" s="1019"/>
      <c r="E56" s="1019"/>
      <c r="F56" s="1019"/>
      <c r="G56" s="1019"/>
      <c r="H56" s="1110"/>
    </row>
    <row r="57" spans="2:8" customFormat="1" ht="20.100000000000001" customHeight="1" x14ac:dyDescent="0.25">
      <c r="B57" s="700" t="s">
        <v>396</v>
      </c>
      <c r="C57" s="701"/>
      <c r="D57" s="701"/>
      <c r="E57" s="701"/>
      <c r="F57" s="701"/>
      <c r="G57" s="701"/>
      <c r="H57" s="702"/>
    </row>
    <row r="58" spans="2:8" customFormat="1" ht="20.100000000000001" customHeight="1" x14ac:dyDescent="0.25">
      <c r="B58" s="703"/>
      <c r="C58" s="711"/>
      <c r="D58" s="711"/>
      <c r="E58" s="711"/>
      <c r="F58" s="711"/>
      <c r="G58" s="711"/>
      <c r="H58" s="705"/>
    </row>
    <row r="59" spans="2:8" customFormat="1" ht="20.100000000000001" customHeight="1" thickBot="1" x14ac:dyDescent="0.3">
      <c r="B59" s="706"/>
      <c r="C59" s="707"/>
      <c r="D59" s="707"/>
      <c r="E59" s="707"/>
      <c r="F59" s="707"/>
      <c r="G59" s="707"/>
      <c r="H59" s="708"/>
    </row>
    <row r="60" spans="2:8" customFormat="1" ht="20.100000000000001" customHeight="1" x14ac:dyDescent="0.25">
      <c r="B60" s="172"/>
      <c r="C60" s="173"/>
      <c r="D60" s="173"/>
      <c r="E60" s="173"/>
      <c r="F60" s="173"/>
      <c r="G60" s="173"/>
      <c r="H60" s="174"/>
    </row>
    <row r="61" spans="2:8" customFormat="1" ht="20.100000000000001" customHeight="1" x14ac:dyDescent="0.25">
      <c r="B61" s="3"/>
      <c r="C61" s="74" t="s">
        <v>367</v>
      </c>
      <c r="D61" s="1023"/>
      <c r="E61" s="1024"/>
      <c r="F61" s="1024"/>
      <c r="G61" s="1024"/>
      <c r="H61" s="1145"/>
    </row>
    <row r="62" spans="2:8" customFormat="1" ht="20.100000000000001" customHeight="1" x14ac:dyDescent="0.25">
      <c r="B62" s="3"/>
      <c r="C62" s="104"/>
      <c r="D62" s="204"/>
      <c r="E62" s="204"/>
      <c r="F62" s="204"/>
      <c r="G62" s="204"/>
      <c r="H62" s="205"/>
    </row>
    <row r="63" spans="2:8" customFormat="1" ht="20.100000000000001" customHeight="1" x14ac:dyDescent="0.25">
      <c r="B63" s="3"/>
      <c r="C63" s="159" t="s">
        <v>224</v>
      </c>
      <c r="D63" s="870" t="s">
        <v>2</v>
      </c>
      <c r="E63" s="871"/>
      <c r="F63" s="871"/>
      <c r="G63" s="871"/>
      <c r="H63" s="1140"/>
    </row>
    <row r="64" spans="2:8" customFormat="1" ht="20.100000000000001" customHeight="1" thickBot="1" x14ac:dyDescent="0.3">
      <c r="B64" s="16"/>
      <c r="C64" s="131"/>
      <c r="D64" s="131"/>
      <c r="E64" s="206"/>
      <c r="F64" s="206"/>
      <c r="G64" s="206"/>
      <c r="H64" s="207"/>
    </row>
    <row r="65" spans="2:8" customFormat="1" ht="20.100000000000001" customHeight="1" x14ac:dyDescent="0.25">
      <c r="B65" s="1141" t="s">
        <v>408</v>
      </c>
      <c r="C65" s="1124"/>
      <c r="D65" s="1124"/>
      <c r="E65" s="1124"/>
      <c r="F65" s="1124"/>
      <c r="G65" s="1124"/>
      <c r="H65" s="1125"/>
    </row>
    <row r="66" spans="2:8" customFormat="1" ht="20.100000000000001" customHeight="1" x14ac:dyDescent="0.25">
      <c r="B66" s="105"/>
      <c r="C66" s="1"/>
      <c r="D66" s="1"/>
      <c r="E66" s="1"/>
      <c r="F66" s="1"/>
      <c r="G66" s="1"/>
      <c r="H66" s="2"/>
    </row>
    <row r="67" spans="2:8" customFormat="1" ht="20.100000000000001" customHeight="1" x14ac:dyDescent="0.25">
      <c r="B67" s="164" t="s">
        <v>2</v>
      </c>
      <c r="C67" s="1"/>
      <c r="D67" s="159" t="s">
        <v>2</v>
      </c>
      <c r="E67" s="45" t="s">
        <v>2</v>
      </c>
      <c r="F67" s="1146" t="s">
        <v>468</v>
      </c>
      <c r="G67" s="1147"/>
      <c r="H67" s="143" t="s">
        <v>2</v>
      </c>
    </row>
    <row r="68" spans="2:8" customFormat="1" ht="20.100000000000001" customHeight="1" x14ac:dyDescent="0.25">
      <c r="B68" s="164"/>
      <c r="C68" s="1"/>
      <c r="D68" s="1"/>
      <c r="E68" s="36"/>
      <c r="F68" s="1"/>
      <c r="G68" s="1"/>
      <c r="H68" s="165"/>
    </row>
    <row r="69" spans="2:8" customFormat="1" ht="20.100000000000001" customHeight="1" x14ac:dyDescent="0.25">
      <c r="B69" s="768" t="s">
        <v>393</v>
      </c>
      <c r="C69" s="769"/>
      <c r="D69" s="912"/>
      <c r="E69" s="78">
        <v>0</v>
      </c>
      <c r="F69" s="1142" t="s">
        <v>282</v>
      </c>
      <c r="G69" s="1143"/>
      <c r="H69" s="135">
        <v>0</v>
      </c>
    </row>
    <row r="70" spans="2:8" customFormat="1" ht="20.100000000000001" customHeight="1" x14ac:dyDescent="0.25">
      <c r="B70" s="766" t="s">
        <v>394</v>
      </c>
      <c r="C70" s="767"/>
      <c r="D70" s="1144"/>
      <c r="E70" s="78">
        <v>0</v>
      </c>
      <c r="F70" s="1"/>
      <c r="G70" s="1"/>
      <c r="H70" s="135">
        <v>0</v>
      </c>
    </row>
    <row r="71" spans="2:8" customFormat="1" ht="20.100000000000001" customHeight="1" thickBot="1" x14ac:dyDescent="0.3">
      <c r="B71" s="152"/>
      <c r="C71" s="153"/>
      <c r="D71" s="153"/>
      <c r="E71" s="197"/>
      <c r="F71" s="1"/>
      <c r="G71" s="1"/>
      <c r="H71" s="208"/>
    </row>
    <row r="72" spans="2:8" customFormat="1" ht="20.100000000000001" customHeight="1" thickBot="1" x14ac:dyDescent="0.3">
      <c r="B72" s="1037" t="s">
        <v>66</v>
      </c>
      <c r="C72" s="869"/>
      <c r="D72" s="980"/>
      <c r="E72" s="247">
        <f>SUM(E69+E70)</f>
        <v>0</v>
      </c>
      <c r="F72" s="34"/>
      <c r="G72" s="97"/>
      <c r="H72" s="247">
        <f>SUM(H69:H70)</f>
        <v>0</v>
      </c>
    </row>
    <row r="73" spans="2:8" customFormat="1" ht="20.100000000000001" customHeight="1" thickBot="1" x14ac:dyDescent="0.3">
      <c r="B73" s="137"/>
      <c r="C73" s="82"/>
      <c r="D73" s="82"/>
      <c r="E73" s="72"/>
      <c r="F73" s="34"/>
      <c r="G73" s="34"/>
      <c r="H73" s="94"/>
    </row>
    <row r="74" spans="2:8" customFormat="1" ht="20.100000000000001" customHeight="1" thickBot="1" x14ac:dyDescent="0.3">
      <c r="B74" s="1037" t="s">
        <v>67</v>
      </c>
      <c r="C74" s="869"/>
      <c r="D74" s="980"/>
      <c r="E74" s="247">
        <f>SUM(E72/12)</f>
        <v>0</v>
      </c>
      <c r="F74" s="34"/>
      <c r="G74" s="97"/>
      <c r="H74" s="247">
        <f>SUM(H72/12)</f>
        <v>0</v>
      </c>
    </row>
    <row r="75" spans="2:8" customFormat="1" ht="20.100000000000001" customHeight="1" thickBot="1" x14ac:dyDescent="0.3">
      <c r="B75" s="137"/>
      <c r="C75" s="82"/>
      <c r="D75" s="82"/>
      <c r="E75" s="72"/>
      <c r="F75" s="34"/>
      <c r="G75" s="34"/>
      <c r="H75" s="94"/>
    </row>
    <row r="76" spans="2:8" customFormat="1" ht="20.100000000000001" customHeight="1" thickBot="1" x14ac:dyDescent="0.3">
      <c r="B76" s="209"/>
      <c r="C76" s="64"/>
      <c r="D76" s="64"/>
      <c r="E76" s="64"/>
      <c r="F76" s="882" t="s">
        <v>35</v>
      </c>
      <c r="G76" s="882"/>
      <c r="H76" s="243">
        <f>(E72+H72)/24</f>
        <v>0</v>
      </c>
    </row>
    <row r="77" spans="2:8" customFormat="1" ht="20.100000000000001" customHeight="1" thickBot="1" x14ac:dyDescent="0.3">
      <c r="B77" s="209"/>
      <c r="C77" s="64"/>
      <c r="D77" s="64"/>
      <c r="E77" s="64"/>
      <c r="F77" s="159"/>
      <c r="G77" s="159"/>
      <c r="H77" s="210"/>
    </row>
    <row r="78" spans="2:8" customFormat="1" ht="20.100000000000001" customHeight="1" thickBot="1" x14ac:dyDescent="0.3">
      <c r="B78" s="887" t="s">
        <v>318</v>
      </c>
      <c r="C78" s="888"/>
      <c r="D78" s="888"/>
      <c r="E78" s="888"/>
      <c r="F78" s="888"/>
      <c r="G78" s="888"/>
      <c r="H78" s="889"/>
    </row>
    <row r="79" spans="2:8" customFormat="1" ht="20.100000000000001" customHeight="1" x14ac:dyDescent="0.25">
      <c r="B79" s="1106"/>
      <c r="C79" s="1107"/>
      <c r="D79" s="1107"/>
      <c r="E79" s="1107"/>
      <c r="F79" s="1107"/>
      <c r="G79" s="1107"/>
      <c r="H79" s="1108"/>
    </row>
    <row r="80" spans="2:8" customFormat="1" ht="20.100000000000001" customHeight="1" x14ac:dyDescent="0.25">
      <c r="B80" s="1016"/>
      <c r="C80" s="1017"/>
      <c r="D80" s="1017"/>
      <c r="E80" s="1017"/>
      <c r="F80" s="1017"/>
      <c r="G80" s="1017"/>
      <c r="H80" s="1109"/>
    </row>
    <row r="81" spans="2:8" customFormat="1" ht="20.100000000000001" customHeight="1" x14ac:dyDescent="0.25">
      <c r="B81" s="1016"/>
      <c r="C81" s="1017"/>
      <c r="D81" s="1017"/>
      <c r="E81" s="1017"/>
      <c r="F81" s="1017"/>
      <c r="G81" s="1017"/>
      <c r="H81" s="1109"/>
    </row>
    <row r="82" spans="2:8" customFormat="1" ht="20.100000000000001" customHeight="1" x14ac:dyDescent="0.25">
      <c r="B82" s="1016"/>
      <c r="C82" s="1017"/>
      <c r="D82" s="1017"/>
      <c r="E82" s="1017"/>
      <c r="F82" s="1017"/>
      <c r="G82" s="1017"/>
      <c r="H82" s="1109"/>
    </row>
    <row r="83" spans="2:8" customFormat="1" ht="20.100000000000001" customHeight="1" x14ac:dyDescent="0.25">
      <c r="B83" s="1016"/>
      <c r="C83" s="1017"/>
      <c r="D83" s="1017"/>
      <c r="E83" s="1017"/>
      <c r="F83" s="1017"/>
      <c r="G83" s="1017"/>
      <c r="H83" s="1109"/>
    </row>
    <row r="84" spans="2:8" customFormat="1" ht="20.100000000000001" customHeight="1" thickBot="1" x14ac:dyDescent="0.3">
      <c r="B84" s="1018"/>
      <c r="C84" s="1019"/>
      <c r="D84" s="1019"/>
      <c r="E84" s="1019"/>
      <c r="F84" s="1019"/>
      <c r="G84" s="1019"/>
      <c r="H84" s="1110"/>
    </row>
    <row r="85" spans="2:8" customFormat="1" ht="20.100000000000001" customHeight="1" x14ac:dyDescent="0.25">
      <c r="B85" s="700" t="s">
        <v>396</v>
      </c>
      <c r="C85" s="701"/>
      <c r="D85" s="701"/>
      <c r="E85" s="701"/>
      <c r="F85" s="701"/>
      <c r="G85" s="701"/>
      <c r="H85" s="702"/>
    </row>
    <row r="86" spans="2:8" customFormat="1" ht="20.100000000000001" customHeight="1" x14ac:dyDescent="0.25">
      <c r="B86" s="703"/>
      <c r="C86" s="711"/>
      <c r="D86" s="711"/>
      <c r="E86" s="711"/>
      <c r="F86" s="711"/>
      <c r="G86" s="711"/>
      <c r="H86" s="705"/>
    </row>
    <row r="87" spans="2:8" customFormat="1" ht="20.100000000000001" customHeight="1" thickBot="1" x14ac:dyDescent="0.3">
      <c r="B87" s="706"/>
      <c r="C87" s="707"/>
      <c r="D87" s="707"/>
      <c r="E87" s="707"/>
      <c r="F87" s="707"/>
      <c r="G87" s="707"/>
      <c r="H87" s="708"/>
    </row>
    <row r="88" spans="2:8" customFormat="1" ht="20.100000000000001" customHeight="1" x14ac:dyDescent="0.25">
      <c r="B88" s="172"/>
      <c r="C88" s="173"/>
      <c r="D88" s="173"/>
      <c r="E88" s="173"/>
      <c r="F88" s="173"/>
      <c r="G88" s="173"/>
      <c r="H88" s="174"/>
    </row>
    <row r="89" spans="2:8" customFormat="1" ht="20.100000000000001" customHeight="1" x14ac:dyDescent="0.25">
      <c r="B89" s="3"/>
      <c r="C89" s="74" t="s">
        <v>367</v>
      </c>
      <c r="D89" s="1023"/>
      <c r="E89" s="1024"/>
      <c r="F89" s="1024"/>
      <c r="G89" s="1024"/>
      <c r="H89" s="1145"/>
    </row>
    <row r="90" spans="2:8" customFormat="1" ht="20.100000000000001" customHeight="1" x14ac:dyDescent="0.25">
      <c r="B90" s="3"/>
      <c r="C90" s="104"/>
      <c r="D90" s="204"/>
      <c r="E90" s="204"/>
      <c r="F90" s="204"/>
      <c r="G90" s="204"/>
      <c r="H90" s="205"/>
    </row>
    <row r="91" spans="2:8" customFormat="1" ht="20.100000000000001" customHeight="1" x14ac:dyDescent="0.25">
      <c r="B91" s="3"/>
      <c r="C91" s="159" t="s">
        <v>324</v>
      </c>
      <c r="D91" s="870" t="s">
        <v>2</v>
      </c>
      <c r="E91" s="871"/>
      <c r="F91" s="871"/>
      <c r="G91" s="871"/>
      <c r="H91" s="1140"/>
    </row>
    <row r="92" spans="2:8" customFormat="1" ht="20.100000000000001" customHeight="1" thickBot="1" x14ac:dyDescent="0.3">
      <c r="B92" s="16"/>
      <c r="C92" s="131"/>
      <c r="D92" s="131"/>
      <c r="E92" s="206"/>
      <c r="F92" s="206"/>
      <c r="G92" s="206"/>
      <c r="H92" s="207"/>
    </row>
    <row r="93" spans="2:8" customFormat="1" ht="20.100000000000001" customHeight="1" x14ac:dyDescent="0.25">
      <c r="B93" s="1141" t="s">
        <v>408</v>
      </c>
      <c r="C93" s="1124"/>
      <c r="D93" s="1124"/>
      <c r="E93" s="1124"/>
      <c r="F93" s="1124"/>
      <c r="G93" s="1124"/>
      <c r="H93" s="1125"/>
    </row>
    <row r="94" spans="2:8" customFormat="1" ht="20.100000000000001" customHeight="1" x14ac:dyDescent="0.25">
      <c r="B94" s="105"/>
      <c r="C94" s="1"/>
      <c r="D94" s="1"/>
      <c r="E94" s="1"/>
      <c r="F94" s="1"/>
      <c r="G94" s="1"/>
      <c r="H94" s="2"/>
    </row>
    <row r="95" spans="2:8" customFormat="1" ht="20.100000000000001" customHeight="1" x14ac:dyDescent="0.25">
      <c r="B95" s="164" t="s">
        <v>2</v>
      </c>
      <c r="C95" s="1"/>
      <c r="D95" s="159" t="s">
        <v>2</v>
      </c>
      <c r="E95" s="45" t="s">
        <v>2</v>
      </c>
      <c r="F95" s="1146" t="s">
        <v>468</v>
      </c>
      <c r="G95" s="1147"/>
      <c r="H95" s="143" t="s">
        <v>2</v>
      </c>
    </row>
    <row r="96" spans="2:8" customFormat="1" ht="20.100000000000001" customHeight="1" x14ac:dyDescent="0.25">
      <c r="B96" s="164"/>
      <c r="C96" s="1"/>
      <c r="D96" s="1"/>
      <c r="E96" s="36"/>
      <c r="F96" s="1"/>
      <c r="G96" s="1"/>
      <c r="H96" s="165"/>
    </row>
    <row r="97" spans="2:8" customFormat="1" ht="20.100000000000001" customHeight="1" x14ac:dyDescent="0.25">
      <c r="B97" s="768" t="s">
        <v>393</v>
      </c>
      <c r="C97" s="769"/>
      <c r="D97" s="912"/>
      <c r="E97" s="78">
        <v>0</v>
      </c>
      <c r="F97" s="1142" t="s">
        <v>282</v>
      </c>
      <c r="G97" s="1143"/>
      <c r="H97" s="135">
        <v>0</v>
      </c>
    </row>
    <row r="98" spans="2:8" customFormat="1" ht="20.100000000000001" customHeight="1" x14ac:dyDescent="0.25">
      <c r="B98" s="766" t="s">
        <v>394</v>
      </c>
      <c r="C98" s="767"/>
      <c r="D98" s="1144"/>
      <c r="E98" s="78">
        <v>0</v>
      </c>
      <c r="F98" s="1"/>
      <c r="G98" s="1"/>
      <c r="H98" s="135">
        <v>0</v>
      </c>
    </row>
    <row r="99" spans="2:8" customFormat="1" ht="20.100000000000001" customHeight="1" thickBot="1" x14ac:dyDescent="0.3">
      <c r="B99" s="152"/>
      <c r="C99" s="153"/>
      <c r="D99" s="153"/>
      <c r="E99" s="197"/>
      <c r="F99" s="1"/>
      <c r="G99" s="1"/>
      <c r="H99" s="208"/>
    </row>
    <row r="100" spans="2:8" customFormat="1" ht="20.100000000000001" customHeight="1" thickBot="1" x14ac:dyDescent="0.3">
      <c r="B100" s="1037" t="s">
        <v>66</v>
      </c>
      <c r="C100" s="869"/>
      <c r="D100" s="980"/>
      <c r="E100" s="247">
        <f>SUM(E97+E98)</f>
        <v>0</v>
      </c>
      <c r="F100" s="34"/>
      <c r="G100" s="97"/>
      <c r="H100" s="247">
        <f>SUM(H97:H98)</f>
        <v>0</v>
      </c>
    </row>
    <row r="101" spans="2:8" customFormat="1" ht="20.100000000000001" customHeight="1" thickBot="1" x14ac:dyDescent="0.3">
      <c r="B101" s="137"/>
      <c r="C101" s="82"/>
      <c r="D101" s="82"/>
      <c r="E101" s="72"/>
      <c r="F101" s="34"/>
      <c r="G101" s="34"/>
      <c r="H101" s="94"/>
    </row>
    <row r="102" spans="2:8" customFormat="1" ht="20.100000000000001" customHeight="1" thickBot="1" x14ac:dyDescent="0.3">
      <c r="B102" s="1037" t="s">
        <v>67</v>
      </c>
      <c r="C102" s="869"/>
      <c r="D102" s="980"/>
      <c r="E102" s="247">
        <f>SUM(E100/12)</f>
        <v>0</v>
      </c>
      <c r="F102" s="34"/>
      <c r="G102" s="97"/>
      <c r="H102" s="247">
        <f>SUM(H100/12)</f>
        <v>0</v>
      </c>
    </row>
    <row r="103" spans="2:8" customFormat="1" ht="20.100000000000001" customHeight="1" thickBot="1" x14ac:dyDescent="0.3">
      <c r="B103" s="137"/>
      <c r="C103" s="82"/>
      <c r="D103" s="82"/>
      <c r="E103" s="72"/>
      <c r="F103" s="34"/>
      <c r="G103" s="34"/>
      <c r="H103" s="94"/>
    </row>
    <row r="104" spans="2:8" customFormat="1" ht="20.100000000000001" customHeight="1" thickBot="1" x14ac:dyDescent="0.3">
      <c r="B104" s="209"/>
      <c r="C104" s="64"/>
      <c r="D104" s="64"/>
      <c r="E104" s="64"/>
      <c r="F104" s="882" t="s">
        <v>35</v>
      </c>
      <c r="G104" s="882"/>
      <c r="H104" s="243">
        <f>(E100+H100)/24</f>
        <v>0</v>
      </c>
    </row>
    <row r="105" spans="2:8" customFormat="1" ht="20.100000000000001" customHeight="1" thickBot="1" x14ac:dyDescent="0.3">
      <c r="B105" s="209"/>
      <c r="C105" s="64"/>
      <c r="D105" s="64"/>
      <c r="E105" s="64"/>
      <c r="F105" s="159"/>
      <c r="G105" s="159"/>
      <c r="H105" s="210"/>
    </row>
    <row r="106" spans="2:8" customFormat="1" ht="20.100000000000001" customHeight="1" thickBot="1" x14ac:dyDescent="0.3">
      <c r="B106" s="887" t="s">
        <v>318</v>
      </c>
      <c r="C106" s="888"/>
      <c r="D106" s="888"/>
      <c r="E106" s="888"/>
      <c r="F106" s="888"/>
      <c r="G106" s="888"/>
      <c r="H106" s="889"/>
    </row>
    <row r="107" spans="2:8" customFormat="1" ht="20.100000000000001" customHeight="1" x14ac:dyDescent="0.25">
      <c r="B107" s="1106"/>
      <c r="C107" s="1107"/>
      <c r="D107" s="1107"/>
      <c r="E107" s="1107"/>
      <c r="F107" s="1107"/>
      <c r="G107" s="1107"/>
      <c r="H107" s="1108"/>
    </row>
    <row r="108" spans="2:8" customFormat="1" ht="20.100000000000001" customHeight="1" x14ac:dyDescent="0.25">
      <c r="B108" s="1016"/>
      <c r="C108" s="1017"/>
      <c r="D108" s="1017"/>
      <c r="E108" s="1017"/>
      <c r="F108" s="1017"/>
      <c r="G108" s="1017"/>
      <c r="H108" s="1109"/>
    </row>
    <row r="109" spans="2:8" customFormat="1" ht="20.100000000000001" customHeight="1" x14ac:dyDescent="0.25">
      <c r="B109" s="1016"/>
      <c r="C109" s="1017"/>
      <c r="D109" s="1017"/>
      <c r="E109" s="1017"/>
      <c r="F109" s="1017"/>
      <c r="G109" s="1017"/>
      <c r="H109" s="1109"/>
    </row>
    <row r="110" spans="2:8" customFormat="1" ht="20.100000000000001" customHeight="1" x14ac:dyDescent="0.25">
      <c r="B110" s="1016"/>
      <c r="C110" s="1017"/>
      <c r="D110" s="1017"/>
      <c r="E110" s="1017"/>
      <c r="F110" s="1017"/>
      <c r="G110" s="1017"/>
      <c r="H110" s="1109"/>
    </row>
    <row r="111" spans="2:8" customFormat="1" ht="20.100000000000001" customHeight="1" x14ac:dyDescent="0.25">
      <c r="B111" s="1016"/>
      <c r="C111" s="1017"/>
      <c r="D111" s="1017"/>
      <c r="E111" s="1017"/>
      <c r="F111" s="1017"/>
      <c r="G111" s="1017"/>
      <c r="H111" s="1109"/>
    </row>
    <row r="112" spans="2:8" customFormat="1" ht="20.100000000000001" customHeight="1" thickBot="1" x14ac:dyDescent="0.3">
      <c r="B112" s="1018"/>
      <c r="C112" s="1019"/>
      <c r="D112" s="1019"/>
      <c r="E112" s="1019"/>
      <c r="F112" s="1019"/>
      <c r="G112" s="1019"/>
      <c r="H112" s="1110"/>
    </row>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ht="20.100000000000001" customHeight="1" x14ac:dyDescent="0.25"/>
    <row r="118" customFormat="1" ht="20.100000000000001" customHeight="1" x14ac:dyDescent="0.25"/>
    <row r="119" customFormat="1" ht="20.100000000000001" customHeight="1" x14ac:dyDescent="0.25"/>
    <row r="120" customFormat="1" ht="20.100000000000001" customHeight="1" x14ac:dyDescent="0.25"/>
  </sheetData>
  <sheetProtection algorithmName="SHA-512" hashValue="kBb4ioqLW8L/g7VKHraVaZUq05n2k7uvXcc5ruepdSZq3QLeVgZhqyH3PdeHiRWKpxFS07NUKJmrEnr1r8PxvQ==" saltValue="r9PT08nkCOwp/GRdyP7oEQ==" spinCount="100000" sheet="1" objects="1" scenarios="1"/>
  <mergeCells count="51">
    <mergeCell ref="F67:G67"/>
    <mergeCell ref="F95:G95"/>
    <mergeCell ref="F20:G20"/>
    <mergeCell ref="B9:H9"/>
    <mergeCell ref="B22:H22"/>
    <mergeCell ref="B23:H28"/>
    <mergeCell ref="B29:H31"/>
    <mergeCell ref="F13:G13"/>
    <mergeCell ref="B18:D18"/>
    <mergeCell ref="F11:G11"/>
    <mergeCell ref="D33:H33"/>
    <mergeCell ref="D35:H35"/>
    <mergeCell ref="B37:H37"/>
    <mergeCell ref="D63:H63"/>
    <mergeCell ref="B65:H65"/>
    <mergeCell ref="B41:D41"/>
    <mergeCell ref="D6:H6"/>
    <mergeCell ref="B2:H4"/>
    <mergeCell ref="B13:D13"/>
    <mergeCell ref="B14:D14"/>
    <mergeCell ref="B16:D16"/>
    <mergeCell ref="B50:H50"/>
    <mergeCell ref="B51:H56"/>
    <mergeCell ref="B57:H59"/>
    <mergeCell ref="D61:H61"/>
    <mergeCell ref="F39:G39"/>
    <mergeCell ref="F41:G41"/>
    <mergeCell ref="B42:D42"/>
    <mergeCell ref="B44:D44"/>
    <mergeCell ref="B46:D46"/>
    <mergeCell ref="F48:G48"/>
    <mergeCell ref="B69:D69"/>
    <mergeCell ref="F69:G69"/>
    <mergeCell ref="B70:D70"/>
    <mergeCell ref="B85:H87"/>
    <mergeCell ref="D89:H89"/>
    <mergeCell ref="B72:D72"/>
    <mergeCell ref="B74:D74"/>
    <mergeCell ref="F76:G76"/>
    <mergeCell ref="B78:H78"/>
    <mergeCell ref="B79:H84"/>
    <mergeCell ref="D91:H91"/>
    <mergeCell ref="B93:H93"/>
    <mergeCell ref="B97:D97"/>
    <mergeCell ref="F97:G97"/>
    <mergeCell ref="B98:D98"/>
    <mergeCell ref="B100:D100"/>
    <mergeCell ref="B102:D102"/>
    <mergeCell ref="F104:G104"/>
    <mergeCell ref="B106:H106"/>
    <mergeCell ref="B107:H112"/>
  </mergeCells>
  <pageMargins left="0.7" right="0.5" top="0.75" bottom="0.75" header="0.3" footer="0.3"/>
  <pageSetup orientation="portrait" r:id="rId1"/>
  <rowBreaks count="3" manualBreakCount="3">
    <brk id="28" max="16383" man="1"/>
    <brk id="56" max="16383" man="1"/>
    <brk id="84" max="16383" man="1"/>
  </row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1"/>
  <dimension ref="B1:AA209"/>
  <sheetViews>
    <sheetView showGridLines="0" showRowColHeaders="0" zoomScaleNormal="100" workbookViewId="0">
      <selection activeCell="I6" sqref="I6:J8"/>
    </sheetView>
  </sheetViews>
  <sheetFormatPr defaultRowHeight="12.75" x14ac:dyDescent="0.25"/>
  <cols>
    <col min="1" max="1" width="2.28515625" style="33" customWidth="1"/>
    <col min="2" max="2" width="9.140625" style="33" customWidth="1"/>
    <col min="3" max="4" width="9.140625" style="33"/>
    <col min="5" max="5" width="9.140625" style="33" customWidth="1"/>
    <col min="6" max="7" width="9.140625" style="33"/>
    <col min="8" max="8" width="9.140625" style="33" customWidth="1"/>
    <col min="9" max="12" width="9.7109375" style="33" customWidth="1"/>
    <col min="13" max="13" width="1.7109375" style="33" customWidth="1"/>
    <col min="14" max="21" width="9.140625" style="33"/>
    <col min="22" max="22" width="9.140625" style="33" customWidth="1"/>
    <col min="23" max="16384" width="9.140625" style="33"/>
  </cols>
  <sheetData>
    <row r="1" spans="2:27" ht="15" customHeight="1" thickBot="1" x14ac:dyDescent="0.3">
      <c r="L1" s="267">
        <v>2021</v>
      </c>
    </row>
    <row r="2" spans="2:27" ht="15.95" customHeight="1" x14ac:dyDescent="0.25">
      <c r="B2" s="1266" t="s">
        <v>105</v>
      </c>
      <c r="C2" s="1267"/>
      <c r="D2" s="1267"/>
      <c r="E2" s="1267"/>
      <c r="F2" s="1267"/>
      <c r="G2" s="1267"/>
      <c r="H2" s="1267"/>
      <c r="I2" s="1267"/>
      <c r="J2" s="1267"/>
      <c r="K2" s="1267"/>
      <c r="L2" s="1268"/>
    </row>
    <row r="3" spans="2:27" ht="15.95" customHeight="1" x14ac:dyDescent="0.25">
      <c r="B3" s="1269"/>
      <c r="C3" s="1270"/>
      <c r="D3" s="1270"/>
      <c r="E3" s="1270"/>
      <c r="F3" s="1270"/>
      <c r="G3" s="1270"/>
      <c r="H3" s="1270"/>
      <c r="I3" s="1270"/>
      <c r="J3" s="1270"/>
      <c r="K3" s="1270"/>
      <c r="L3" s="1271"/>
    </row>
    <row r="4" spans="2:27" ht="15.95" customHeight="1" thickBot="1" x14ac:dyDescent="0.3">
      <c r="B4" s="1269"/>
      <c r="C4" s="1270"/>
      <c r="D4" s="1270"/>
      <c r="E4" s="1270"/>
      <c r="F4" s="1270"/>
      <c r="G4" s="1270"/>
      <c r="H4" s="1270"/>
      <c r="I4" s="1270"/>
      <c r="J4" s="1270"/>
      <c r="K4" s="1270"/>
      <c r="L4" s="1271"/>
    </row>
    <row r="5" spans="2:27" ht="15.95" customHeight="1" x14ac:dyDescent="0.25">
      <c r="B5" s="1263" t="s">
        <v>106</v>
      </c>
      <c r="C5" s="1264"/>
      <c r="D5" s="1264"/>
      <c r="E5" s="1264"/>
      <c r="F5" s="1264"/>
      <c r="G5" s="1264"/>
      <c r="H5" s="1272" t="s">
        <v>107</v>
      </c>
      <c r="I5" s="1275" t="s">
        <v>108</v>
      </c>
      <c r="J5" s="1276"/>
      <c r="K5" s="1275" t="s">
        <v>109</v>
      </c>
      <c r="L5" s="1277"/>
    </row>
    <row r="6" spans="2:27" ht="15.95" customHeight="1" x14ac:dyDescent="0.25">
      <c r="B6" s="1265" t="s">
        <v>110</v>
      </c>
      <c r="C6" s="744"/>
      <c r="D6" s="744"/>
      <c r="E6" s="744"/>
      <c r="F6" s="744"/>
      <c r="G6" s="744"/>
      <c r="H6" s="1273"/>
      <c r="I6" s="1278" t="s">
        <v>2</v>
      </c>
      <c r="J6" s="1279"/>
      <c r="K6" s="1278"/>
      <c r="L6" s="1284"/>
    </row>
    <row r="7" spans="2:27" ht="15.95" customHeight="1" x14ac:dyDescent="0.25">
      <c r="B7" s="1265" t="s">
        <v>111</v>
      </c>
      <c r="C7" s="744"/>
      <c r="D7" s="744"/>
      <c r="E7" s="744"/>
      <c r="F7" s="744"/>
      <c r="G7" s="744"/>
      <c r="H7" s="1273"/>
      <c r="I7" s="1280"/>
      <c r="J7" s="1281"/>
      <c r="K7" s="1280"/>
      <c r="L7" s="1285"/>
    </row>
    <row r="8" spans="2:27" ht="15.95" customHeight="1" thickBot="1" x14ac:dyDescent="0.3">
      <c r="B8" s="1287"/>
      <c r="C8" s="1288"/>
      <c r="D8" s="1288"/>
      <c r="E8" s="1288"/>
      <c r="F8" s="1288"/>
      <c r="G8" s="1289"/>
      <c r="H8" s="1274"/>
      <c r="I8" s="1282"/>
      <c r="J8" s="1283"/>
      <c r="K8" s="1282"/>
      <c r="L8" s="1286"/>
    </row>
    <row r="9" spans="2:27" ht="15.95" customHeight="1" x14ac:dyDescent="0.25">
      <c r="B9" s="1243" t="s">
        <v>112</v>
      </c>
      <c r="C9" s="1244"/>
      <c r="D9" s="1244"/>
      <c r="E9" s="1244"/>
      <c r="F9" s="1244"/>
      <c r="G9" s="1244"/>
      <c r="H9" s="1244"/>
      <c r="I9" s="1244"/>
      <c r="J9" s="1244"/>
      <c r="K9" s="1244"/>
      <c r="L9" s="1245"/>
      <c r="Y9"/>
      <c r="Z9"/>
      <c r="AA9"/>
    </row>
    <row r="10" spans="2:27" ht="15.95" customHeight="1" x14ac:dyDescent="0.25">
      <c r="B10" s="1290"/>
      <c r="C10" s="1291"/>
      <c r="D10" s="1291"/>
      <c r="E10" s="1291"/>
      <c r="F10" s="1291"/>
      <c r="G10" s="1291"/>
      <c r="H10" s="1291"/>
      <c r="I10" s="1291"/>
      <c r="J10" s="1291"/>
      <c r="K10" s="1291"/>
      <c r="L10" s="1292"/>
      <c r="Y10"/>
      <c r="Z10"/>
      <c r="AA10"/>
    </row>
    <row r="11" spans="2:27" ht="15.95" customHeight="1" thickBot="1" x14ac:dyDescent="0.3">
      <c r="B11" s="1293" t="s">
        <v>113</v>
      </c>
      <c r="C11" s="1294"/>
      <c r="D11" s="1294"/>
      <c r="E11" s="1294"/>
      <c r="F11" s="1294"/>
      <c r="G11" s="1294"/>
      <c r="H11" s="1295"/>
      <c r="I11" s="1296">
        <v>12</v>
      </c>
      <c r="J11" s="1296"/>
      <c r="K11" s="1296">
        <v>12</v>
      </c>
      <c r="L11" s="1297"/>
      <c r="Y11"/>
      <c r="Z11"/>
      <c r="AA11"/>
    </row>
    <row r="12" spans="2:27" ht="15.95" customHeight="1" thickBot="1" x14ac:dyDescent="0.3">
      <c r="B12" s="1173" t="s">
        <v>114</v>
      </c>
      <c r="C12" s="1174"/>
      <c r="D12" s="1174"/>
      <c r="E12" s="1174"/>
      <c r="F12" s="1174"/>
      <c r="G12" s="1174"/>
      <c r="H12" s="1174"/>
      <c r="I12" s="1174"/>
      <c r="J12" s="1174"/>
      <c r="K12" s="1174"/>
      <c r="L12" s="1175"/>
      <c r="Y12"/>
      <c r="Z12"/>
      <c r="AA12"/>
    </row>
    <row r="13" spans="2:27" ht="15.95" customHeight="1" x14ac:dyDescent="0.25">
      <c r="B13" s="211" t="s">
        <v>115</v>
      </c>
      <c r="C13" s="1298" t="s">
        <v>279</v>
      </c>
      <c r="D13" s="1299"/>
      <c r="E13" s="1299"/>
      <c r="F13" s="1299"/>
      <c r="G13" s="1299"/>
      <c r="H13" s="1300"/>
      <c r="I13" s="1301">
        <v>0</v>
      </c>
      <c r="J13" s="1301"/>
      <c r="K13" s="1253">
        <v>0</v>
      </c>
      <c r="L13" s="1255"/>
    </row>
    <row r="14" spans="2:27" ht="15.95" customHeight="1" x14ac:dyDescent="0.25">
      <c r="B14" s="212" t="s">
        <v>116</v>
      </c>
      <c r="C14" s="1226" t="s">
        <v>117</v>
      </c>
      <c r="D14" s="1227"/>
      <c r="E14" s="1227"/>
      <c r="F14" s="1227"/>
      <c r="G14" s="1227"/>
      <c r="H14" s="1228"/>
      <c r="I14" s="1237">
        <v>0</v>
      </c>
      <c r="J14" s="1237"/>
      <c r="K14" s="1237">
        <v>0</v>
      </c>
      <c r="L14" s="1238"/>
      <c r="M14" s="33" t="s">
        <v>2</v>
      </c>
    </row>
    <row r="15" spans="2:27" ht="15.95" customHeight="1" x14ac:dyDescent="0.25">
      <c r="B15" s="212" t="s">
        <v>118</v>
      </c>
      <c r="C15" s="1226" t="s">
        <v>119</v>
      </c>
      <c r="D15" s="1227"/>
      <c r="E15" s="1227"/>
      <c r="F15" s="1227"/>
      <c r="G15" s="1227"/>
      <c r="H15" s="1228"/>
      <c r="I15" s="1253">
        <v>0</v>
      </c>
      <c r="J15" s="1253"/>
      <c r="K15" s="1237">
        <v>0</v>
      </c>
      <c r="L15" s="1238"/>
    </row>
    <row r="16" spans="2:27" ht="15.95" customHeight="1" x14ac:dyDescent="0.25">
      <c r="B16" s="212" t="s">
        <v>120</v>
      </c>
      <c r="C16" s="1226" t="s">
        <v>121</v>
      </c>
      <c r="D16" s="1227"/>
      <c r="E16" s="1227"/>
      <c r="F16" s="1227"/>
      <c r="G16" s="1227"/>
      <c r="H16" s="1228"/>
      <c r="I16" s="1237">
        <v>0</v>
      </c>
      <c r="J16" s="1237"/>
      <c r="K16" s="1237">
        <v>0</v>
      </c>
      <c r="L16" s="1238"/>
    </row>
    <row r="17" spans="2:12" ht="15.95" customHeight="1" x14ac:dyDescent="0.25">
      <c r="B17" s="212" t="s">
        <v>122</v>
      </c>
      <c r="C17" s="1226" t="s">
        <v>123</v>
      </c>
      <c r="D17" s="1227"/>
      <c r="E17" s="1227"/>
      <c r="F17" s="1227"/>
      <c r="G17" s="1227"/>
      <c r="H17" s="1228"/>
      <c r="I17" s="1237">
        <v>0</v>
      </c>
      <c r="J17" s="1237"/>
      <c r="K17" s="1237">
        <v>0</v>
      </c>
      <c r="L17" s="1238"/>
    </row>
    <row r="18" spans="2:12" ht="15.95" customHeight="1" x14ac:dyDescent="0.25">
      <c r="B18" s="212" t="s">
        <v>124</v>
      </c>
      <c r="C18" s="1234" t="s">
        <v>125</v>
      </c>
      <c r="D18" s="1235"/>
      <c r="E18" s="1235"/>
      <c r="F18" s="1235"/>
      <c r="G18" s="1235"/>
      <c r="H18" s="1236"/>
      <c r="I18" s="1237">
        <v>0</v>
      </c>
      <c r="J18" s="1237"/>
      <c r="K18" s="1237">
        <v>0</v>
      </c>
      <c r="L18" s="1238"/>
    </row>
    <row r="19" spans="2:12" ht="15.95" customHeight="1" x14ac:dyDescent="0.25">
      <c r="B19" s="212" t="s">
        <v>126</v>
      </c>
      <c r="C19" s="1226" t="s">
        <v>127</v>
      </c>
      <c r="D19" s="1227"/>
      <c r="E19" s="1227"/>
      <c r="F19" s="1227"/>
      <c r="G19" s="1227"/>
      <c r="H19" s="1228"/>
      <c r="I19" s="1237">
        <v>0</v>
      </c>
      <c r="J19" s="1237"/>
      <c r="K19" s="1237">
        <v>0</v>
      </c>
      <c r="L19" s="1238"/>
    </row>
    <row r="20" spans="2:12" ht="15.95" customHeight="1" x14ac:dyDescent="0.25">
      <c r="B20" s="1261" t="s">
        <v>128</v>
      </c>
      <c r="C20" s="1206" t="s">
        <v>129</v>
      </c>
      <c r="D20" s="1207"/>
      <c r="E20" s="1207"/>
      <c r="F20" s="1207"/>
      <c r="G20" s="1207"/>
      <c r="H20" s="1208"/>
      <c r="I20" s="1200">
        <v>0</v>
      </c>
      <c r="J20" s="1201"/>
      <c r="K20" s="1200">
        <v>0</v>
      </c>
      <c r="L20" s="1204"/>
    </row>
    <row r="21" spans="2:12" ht="15.95" customHeight="1" x14ac:dyDescent="0.25">
      <c r="B21" s="1249"/>
      <c r="C21" s="1212"/>
      <c r="D21" s="1213"/>
      <c r="E21" s="1213"/>
      <c r="F21" s="1213"/>
      <c r="G21" s="1213"/>
      <c r="H21" s="1214"/>
      <c r="I21" s="1189"/>
      <c r="J21" s="1190"/>
      <c r="K21" s="1189"/>
      <c r="L21" s="1193"/>
    </row>
    <row r="22" spans="2:12" ht="15.95" customHeight="1" x14ac:dyDescent="0.25">
      <c r="B22" s="649" t="s">
        <v>504</v>
      </c>
      <c r="C22" s="1234" t="s">
        <v>505</v>
      </c>
      <c r="D22" s="1235"/>
      <c r="E22" s="1235"/>
      <c r="F22" s="1235"/>
      <c r="G22" s="1235"/>
      <c r="H22" s="1236"/>
      <c r="I22" s="1258">
        <v>0</v>
      </c>
      <c r="J22" s="1259"/>
      <c r="K22" s="1258">
        <v>0</v>
      </c>
      <c r="L22" s="1260"/>
    </row>
    <row r="23" spans="2:12" ht="15.95" customHeight="1" x14ac:dyDescent="0.25">
      <c r="B23" s="212" t="s">
        <v>130</v>
      </c>
      <c r="C23" s="1226" t="s">
        <v>131</v>
      </c>
      <c r="D23" s="1227"/>
      <c r="E23" s="1227"/>
      <c r="F23" s="1227"/>
      <c r="G23" s="1227"/>
      <c r="H23" s="1228"/>
      <c r="I23" s="1229">
        <f>I13-I14+I15+I16+I17+I18+I19+I20+I22</f>
        <v>0</v>
      </c>
      <c r="J23" s="1229"/>
      <c r="K23" s="1229">
        <f>K13-K14+K15+K16+K17+K18+K19+K20+K22</f>
        <v>0</v>
      </c>
      <c r="L23" s="1231"/>
    </row>
    <row r="24" spans="2:12" ht="15.95" customHeight="1" x14ac:dyDescent="0.25">
      <c r="B24" s="212" t="s">
        <v>132</v>
      </c>
      <c r="C24" s="1226" t="s">
        <v>133</v>
      </c>
      <c r="D24" s="1227"/>
      <c r="E24" s="1227"/>
      <c r="F24" s="1227"/>
      <c r="G24" s="1227"/>
      <c r="H24" s="1228"/>
      <c r="I24" s="1262">
        <f>I11</f>
        <v>12</v>
      </c>
      <c r="J24" s="1262"/>
      <c r="K24" s="1262">
        <f>K11</f>
        <v>12</v>
      </c>
      <c r="L24" s="1231"/>
    </row>
    <row r="25" spans="2:12" ht="15.95" customHeight="1" x14ac:dyDescent="0.25">
      <c r="B25" s="213"/>
      <c r="C25" s="1226" t="s">
        <v>134</v>
      </c>
      <c r="D25" s="1227"/>
      <c r="E25" s="1227"/>
      <c r="F25" s="1227"/>
      <c r="G25" s="1227"/>
      <c r="H25" s="1228"/>
      <c r="I25" s="1230">
        <f>I23/I24</f>
        <v>0</v>
      </c>
      <c r="J25" s="1256"/>
      <c r="K25" s="1230">
        <f>K23/K24</f>
        <v>0</v>
      </c>
      <c r="L25" s="1257"/>
    </row>
    <row r="26" spans="2:12" ht="15.95" customHeight="1" x14ac:dyDescent="0.25">
      <c r="B26" s="213" t="s">
        <v>135</v>
      </c>
      <c r="C26" s="1234" t="s">
        <v>136</v>
      </c>
      <c r="D26" s="1235"/>
      <c r="E26" s="1235"/>
      <c r="F26" s="1235"/>
      <c r="G26" s="1235"/>
      <c r="H26" s="1236"/>
      <c r="I26" s="1237">
        <v>0</v>
      </c>
      <c r="J26" s="1237"/>
      <c r="K26" s="1237">
        <v>0</v>
      </c>
      <c r="L26" s="1238"/>
    </row>
    <row r="27" spans="2:12" ht="15.95" customHeight="1" thickBot="1" x14ac:dyDescent="0.3">
      <c r="B27" s="214" t="s">
        <v>137</v>
      </c>
      <c r="C27" s="1167" t="s">
        <v>138</v>
      </c>
      <c r="D27" s="1168"/>
      <c r="E27" s="1168"/>
      <c r="F27" s="1168"/>
      <c r="G27" s="1168"/>
      <c r="H27" s="1169"/>
      <c r="I27" s="1239">
        <f>+I25-I26</f>
        <v>0</v>
      </c>
      <c r="J27" s="1170"/>
      <c r="K27" s="1170">
        <f>+K25-K26</f>
        <v>0</v>
      </c>
      <c r="L27" s="1172"/>
    </row>
    <row r="28" spans="2:12" ht="15.95" customHeight="1" x14ac:dyDescent="0.25">
      <c r="B28" s="1240" t="s">
        <v>139</v>
      </c>
      <c r="C28" s="1241"/>
      <c r="D28" s="1241"/>
      <c r="E28" s="1241"/>
      <c r="F28" s="1241"/>
      <c r="G28" s="1241"/>
      <c r="H28" s="1241"/>
      <c r="I28" s="1241"/>
      <c r="J28" s="1241"/>
      <c r="K28" s="1241"/>
      <c r="L28" s="1242"/>
    </row>
    <row r="29" spans="2:12" ht="15.95" customHeight="1" x14ac:dyDescent="0.25">
      <c r="B29" s="1243"/>
      <c r="C29" s="1244"/>
      <c r="D29" s="1244"/>
      <c r="E29" s="1244"/>
      <c r="F29" s="1244"/>
      <c r="G29" s="1244"/>
      <c r="H29" s="1244"/>
      <c r="I29" s="1244"/>
      <c r="J29" s="1244"/>
      <c r="K29" s="1244"/>
      <c r="L29" s="1245"/>
    </row>
    <row r="30" spans="2:12" ht="15.95" customHeight="1" thickBot="1" x14ac:dyDescent="0.3">
      <c r="B30" s="1246"/>
      <c r="C30" s="1247"/>
      <c r="D30" s="1247"/>
      <c r="E30" s="1247"/>
      <c r="F30" s="1247"/>
      <c r="G30" s="1247"/>
      <c r="H30" s="1247"/>
      <c r="I30" s="1247"/>
      <c r="J30" s="1247"/>
      <c r="K30" s="1247"/>
      <c r="L30" s="1248"/>
    </row>
    <row r="31" spans="2:12" ht="15.95" customHeight="1" x14ac:dyDescent="0.25">
      <c r="B31" s="1249" t="s">
        <v>140</v>
      </c>
      <c r="C31" s="1250" t="s">
        <v>141</v>
      </c>
      <c r="D31" s="1251"/>
      <c r="E31" s="1251"/>
      <c r="F31" s="1251"/>
      <c r="G31" s="1251"/>
      <c r="H31" s="1252"/>
      <c r="I31" s="1253">
        <v>0</v>
      </c>
      <c r="J31" s="1189"/>
      <c r="K31" s="1253">
        <v>0</v>
      </c>
      <c r="L31" s="1255"/>
    </row>
    <row r="32" spans="2:12" ht="15.95" customHeight="1" x14ac:dyDescent="0.25">
      <c r="B32" s="1153"/>
      <c r="C32" s="1209"/>
      <c r="D32" s="1210"/>
      <c r="E32" s="1210"/>
      <c r="F32" s="1210"/>
      <c r="G32" s="1210"/>
      <c r="H32" s="1211"/>
      <c r="I32" s="1237"/>
      <c r="J32" s="1254"/>
      <c r="K32" s="1237"/>
      <c r="L32" s="1238"/>
    </row>
    <row r="33" spans="2:12" ht="12" customHeight="1" x14ac:dyDescent="0.25">
      <c r="B33" s="1153"/>
      <c r="C33" s="1212"/>
      <c r="D33" s="1213"/>
      <c r="E33" s="1213"/>
      <c r="F33" s="1213"/>
      <c r="G33" s="1213"/>
      <c r="H33" s="1214"/>
      <c r="I33" s="1237"/>
      <c r="J33" s="1254"/>
      <c r="K33" s="1237"/>
      <c r="L33" s="1238"/>
    </row>
    <row r="34" spans="2:12" ht="15.95" customHeight="1" x14ac:dyDescent="0.25">
      <c r="B34" s="1153" t="s">
        <v>142</v>
      </c>
      <c r="C34" s="1206" t="s">
        <v>143</v>
      </c>
      <c r="D34" s="1207"/>
      <c r="E34" s="1207"/>
      <c r="F34" s="1207"/>
      <c r="G34" s="1207"/>
      <c r="H34" s="1208"/>
      <c r="I34" s="1215">
        <v>0.75</v>
      </c>
      <c r="J34" s="1216"/>
      <c r="K34" s="1215">
        <v>0.75</v>
      </c>
      <c r="L34" s="1221"/>
    </row>
    <row r="35" spans="2:12" ht="15.95" customHeight="1" x14ac:dyDescent="0.25">
      <c r="B35" s="1153"/>
      <c r="C35" s="1209"/>
      <c r="D35" s="1210"/>
      <c r="E35" s="1210"/>
      <c r="F35" s="1210"/>
      <c r="G35" s="1210"/>
      <c r="H35" s="1211"/>
      <c r="I35" s="1217"/>
      <c r="J35" s="1218"/>
      <c r="K35" s="1222"/>
      <c r="L35" s="1223"/>
    </row>
    <row r="36" spans="2:12" ht="7.5" customHeight="1" x14ac:dyDescent="0.25">
      <c r="B36" s="1153"/>
      <c r="C36" s="1212"/>
      <c r="D36" s="1213"/>
      <c r="E36" s="1213"/>
      <c r="F36" s="1213"/>
      <c r="G36" s="1213"/>
      <c r="H36" s="1214"/>
      <c r="I36" s="1219"/>
      <c r="J36" s="1220"/>
      <c r="K36" s="1224"/>
      <c r="L36" s="1225"/>
    </row>
    <row r="37" spans="2:12" ht="15.95" customHeight="1" x14ac:dyDescent="0.25">
      <c r="B37" s="212" t="s">
        <v>130</v>
      </c>
      <c r="C37" s="1226" t="s">
        <v>144</v>
      </c>
      <c r="D37" s="1227"/>
      <c r="E37" s="1227"/>
      <c r="F37" s="1227"/>
      <c r="G37" s="1227"/>
      <c r="H37" s="1228"/>
      <c r="I37" s="1229">
        <f>I31*I34</f>
        <v>0</v>
      </c>
      <c r="J37" s="1230"/>
      <c r="K37" s="1229">
        <f>K31*K34</f>
        <v>0</v>
      </c>
      <c r="L37" s="1231"/>
    </row>
    <row r="38" spans="2:12" ht="15.95" customHeight="1" x14ac:dyDescent="0.25">
      <c r="B38" s="213" t="s">
        <v>145</v>
      </c>
      <c r="C38" s="1226" t="s">
        <v>146</v>
      </c>
      <c r="D38" s="1227"/>
      <c r="E38" s="1227"/>
      <c r="F38" s="1227"/>
      <c r="G38" s="1227"/>
      <c r="H38" s="1228"/>
      <c r="I38" s="1232">
        <v>0</v>
      </c>
      <c r="J38" s="1200"/>
      <c r="K38" s="1232">
        <v>0</v>
      </c>
      <c r="L38" s="1233"/>
    </row>
    <row r="39" spans="2:12" ht="15.95" customHeight="1" thickBot="1" x14ac:dyDescent="0.3">
      <c r="B39" s="214" t="s">
        <v>147</v>
      </c>
      <c r="C39" s="1167" t="s">
        <v>148</v>
      </c>
      <c r="D39" s="1168"/>
      <c r="E39" s="1168"/>
      <c r="F39" s="1168"/>
      <c r="G39" s="1168"/>
      <c r="H39" s="1169"/>
      <c r="I39" s="1170">
        <f>I37-I38</f>
        <v>0</v>
      </c>
      <c r="J39" s="1171"/>
      <c r="K39" s="1170">
        <f>K37-K38</f>
        <v>0</v>
      </c>
      <c r="L39" s="1172"/>
    </row>
    <row r="40" spans="2:12" ht="15.95" customHeight="1" thickBot="1" x14ac:dyDescent="0.3">
      <c r="B40" s="1173" t="s">
        <v>149</v>
      </c>
      <c r="C40" s="1174"/>
      <c r="D40" s="1174"/>
      <c r="E40" s="1174"/>
      <c r="F40" s="1174"/>
      <c r="G40" s="1174"/>
      <c r="H40" s="1174"/>
      <c r="I40" s="1174"/>
      <c r="J40" s="1174"/>
      <c r="K40" s="1174"/>
      <c r="L40" s="1175"/>
    </row>
    <row r="41" spans="2:12" ht="15.95" customHeight="1" x14ac:dyDescent="0.25">
      <c r="B41" s="1176" t="s">
        <v>150</v>
      </c>
      <c r="C41" s="1177"/>
      <c r="D41" s="1177"/>
      <c r="E41" s="1177"/>
      <c r="F41" s="1177"/>
      <c r="G41" s="1177"/>
      <c r="H41" s="1178"/>
      <c r="I41" s="1185">
        <v>0</v>
      </c>
      <c r="J41" s="1186"/>
      <c r="K41" s="1185">
        <v>0</v>
      </c>
      <c r="L41" s="1191"/>
    </row>
    <row r="42" spans="2:12" ht="15.95" customHeight="1" x14ac:dyDescent="0.25">
      <c r="B42" s="1179"/>
      <c r="C42" s="1180"/>
      <c r="D42" s="1180"/>
      <c r="E42" s="1180"/>
      <c r="F42" s="1180"/>
      <c r="G42" s="1180"/>
      <c r="H42" s="1181"/>
      <c r="I42" s="1187"/>
      <c r="J42" s="1188"/>
      <c r="K42" s="1187"/>
      <c r="L42" s="1192"/>
    </row>
    <row r="43" spans="2:12" ht="9" customHeight="1" x14ac:dyDescent="0.25">
      <c r="B43" s="1182"/>
      <c r="C43" s="1183"/>
      <c r="D43" s="1183"/>
      <c r="E43" s="1183"/>
      <c r="F43" s="1183"/>
      <c r="G43" s="1183"/>
      <c r="H43" s="1184"/>
      <c r="I43" s="1189"/>
      <c r="J43" s="1190"/>
      <c r="K43" s="1189"/>
      <c r="L43" s="1193"/>
    </row>
    <row r="44" spans="2:12" ht="15.95" customHeight="1" x14ac:dyDescent="0.25">
      <c r="B44" s="1194" t="s">
        <v>151</v>
      </c>
      <c r="C44" s="1195"/>
      <c r="D44" s="1195"/>
      <c r="E44" s="1195"/>
      <c r="F44" s="1195"/>
      <c r="G44" s="1195"/>
      <c r="H44" s="1196"/>
      <c r="I44" s="1200">
        <v>0</v>
      </c>
      <c r="J44" s="1201"/>
      <c r="K44" s="1200">
        <v>0</v>
      </c>
      <c r="L44" s="1204"/>
    </row>
    <row r="45" spans="2:12" ht="15.95" customHeight="1" thickBot="1" x14ac:dyDescent="0.3">
      <c r="B45" s="1197"/>
      <c r="C45" s="1198"/>
      <c r="D45" s="1198"/>
      <c r="E45" s="1198"/>
      <c r="F45" s="1198"/>
      <c r="G45" s="1198"/>
      <c r="H45" s="1199"/>
      <c r="I45" s="1202"/>
      <c r="J45" s="1203"/>
      <c r="K45" s="1202"/>
      <c r="L45" s="1205"/>
    </row>
    <row r="46" spans="2:12" ht="15.95" customHeight="1" x14ac:dyDescent="0.25">
      <c r="B46" s="1148" t="s">
        <v>152</v>
      </c>
      <c r="C46" s="1149"/>
      <c r="D46" s="1149" t="s">
        <v>153</v>
      </c>
      <c r="E46" s="1149"/>
      <c r="F46" s="1149"/>
      <c r="G46" s="1149"/>
      <c r="H46" s="1149"/>
      <c r="I46" s="1149" t="s">
        <v>154</v>
      </c>
      <c r="J46" s="1149"/>
      <c r="K46" s="1149"/>
      <c r="L46" s="1150"/>
    </row>
    <row r="47" spans="2:12" ht="15.95" customHeight="1" x14ac:dyDescent="0.25">
      <c r="B47" s="1151" t="s">
        <v>155</v>
      </c>
      <c r="C47" s="1152"/>
      <c r="D47" s="1155" t="s">
        <v>232</v>
      </c>
      <c r="E47" s="1155"/>
      <c r="F47" s="1155"/>
      <c r="G47" s="1155"/>
      <c r="H47" s="1155"/>
      <c r="I47" s="1157" t="s">
        <v>156</v>
      </c>
      <c r="J47" s="1157"/>
      <c r="K47" s="1157"/>
      <c r="L47" s="1158"/>
    </row>
    <row r="48" spans="2:12" ht="15.95" customHeight="1" x14ac:dyDescent="0.25">
      <c r="B48" s="1153"/>
      <c r="C48" s="1154"/>
      <c r="D48" s="1156"/>
      <c r="E48" s="1156"/>
      <c r="F48" s="1156"/>
      <c r="G48" s="1156"/>
      <c r="H48" s="1156"/>
      <c r="I48" s="1159"/>
      <c r="J48" s="1159"/>
      <c r="K48" s="1159"/>
      <c r="L48" s="1160"/>
    </row>
    <row r="49" spans="2:12" ht="15.95" customHeight="1" x14ac:dyDescent="0.25">
      <c r="B49" s="1153"/>
      <c r="C49" s="1154"/>
      <c r="D49" s="1156"/>
      <c r="E49" s="1156"/>
      <c r="F49" s="1156"/>
      <c r="G49" s="1156"/>
      <c r="H49" s="1156"/>
      <c r="I49" s="1159"/>
      <c r="J49" s="1159"/>
      <c r="K49" s="1159"/>
      <c r="L49" s="1160"/>
    </row>
    <row r="50" spans="2:12" ht="15.95" customHeight="1" x14ac:dyDescent="0.25">
      <c r="B50" s="1161" t="s">
        <v>157</v>
      </c>
      <c r="C50" s="1154"/>
      <c r="D50" s="1156" t="s">
        <v>158</v>
      </c>
      <c r="E50" s="1156"/>
      <c r="F50" s="1156"/>
      <c r="G50" s="1156"/>
      <c r="H50" s="1156"/>
      <c r="I50" s="1159" t="s">
        <v>159</v>
      </c>
      <c r="J50" s="1159"/>
      <c r="K50" s="1159"/>
      <c r="L50" s="1160"/>
    </row>
    <row r="51" spans="2:12" ht="15.95" customHeight="1" x14ac:dyDescent="0.25">
      <c r="B51" s="1153"/>
      <c r="C51" s="1154"/>
      <c r="D51" s="1156"/>
      <c r="E51" s="1156"/>
      <c r="F51" s="1156"/>
      <c r="G51" s="1156"/>
      <c r="H51" s="1156"/>
      <c r="I51" s="1159"/>
      <c r="J51" s="1159"/>
      <c r="K51" s="1159"/>
      <c r="L51" s="1160"/>
    </row>
    <row r="52" spans="2:12" ht="11.25" customHeight="1" thickBot="1" x14ac:dyDescent="0.3">
      <c r="B52" s="1162"/>
      <c r="C52" s="1163"/>
      <c r="D52" s="1164"/>
      <c r="E52" s="1164"/>
      <c r="F52" s="1164"/>
      <c r="G52" s="1164"/>
      <c r="H52" s="1164"/>
      <c r="I52" s="1165"/>
      <c r="J52" s="1165"/>
      <c r="K52" s="1165"/>
      <c r="L52" s="1166"/>
    </row>
    <row r="53" spans="2:12" ht="15.95" customHeight="1" thickBot="1" x14ac:dyDescent="0.3">
      <c r="B53" s="215"/>
      <c r="C53" s="215"/>
      <c r="D53" s="216"/>
      <c r="E53" s="216"/>
      <c r="F53" s="216"/>
      <c r="G53" s="216"/>
      <c r="H53" s="216"/>
      <c r="I53" s="217"/>
      <c r="J53" s="217"/>
      <c r="K53" s="217"/>
      <c r="L53" s="217"/>
    </row>
    <row r="54" spans="2:12" customFormat="1" ht="15.95" customHeight="1" x14ac:dyDescent="0.25">
      <c r="B54" s="1266" t="s">
        <v>105</v>
      </c>
      <c r="C54" s="1267"/>
      <c r="D54" s="1267"/>
      <c r="E54" s="1267"/>
      <c r="F54" s="1267"/>
      <c r="G54" s="1267"/>
      <c r="H54" s="1267"/>
      <c r="I54" s="1267"/>
      <c r="J54" s="1267"/>
      <c r="K54" s="1267"/>
      <c r="L54" s="1268"/>
    </row>
    <row r="55" spans="2:12" customFormat="1" ht="15.95" customHeight="1" x14ac:dyDescent="0.25">
      <c r="B55" s="1269"/>
      <c r="C55" s="1270"/>
      <c r="D55" s="1270"/>
      <c r="E55" s="1270"/>
      <c r="F55" s="1270"/>
      <c r="G55" s="1270"/>
      <c r="H55" s="1270"/>
      <c r="I55" s="1270"/>
      <c r="J55" s="1270"/>
      <c r="K55" s="1270"/>
      <c r="L55" s="1271"/>
    </row>
    <row r="56" spans="2:12" customFormat="1" ht="15.95" customHeight="1" thickBot="1" x14ac:dyDescent="0.3">
      <c r="B56" s="1269"/>
      <c r="C56" s="1270"/>
      <c r="D56" s="1270"/>
      <c r="E56" s="1270"/>
      <c r="F56" s="1270"/>
      <c r="G56" s="1270"/>
      <c r="H56" s="1270"/>
      <c r="I56" s="1270"/>
      <c r="J56" s="1270"/>
      <c r="K56" s="1270"/>
      <c r="L56" s="1271"/>
    </row>
    <row r="57" spans="2:12" customFormat="1" ht="15.95" customHeight="1" x14ac:dyDescent="0.25">
      <c r="B57" s="1263" t="s">
        <v>106</v>
      </c>
      <c r="C57" s="1264"/>
      <c r="D57" s="1264"/>
      <c r="E57" s="1264"/>
      <c r="F57" s="1264"/>
      <c r="G57" s="1264"/>
      <c r="H57" s="1272" t="s">
        <v>107</v>
      </c>
      <c r="I57" s="1275" t="s">
        <v>160</v>
      </c>
      <c r="J57" s="1276"/>
      <c r="K57" s="1275" t="s">
        <v>161</v>
      </c>
      <c r="L57" s="1277"/>
    </row>
    <row r="58" spans="2:12" customFormat="1" ht="15.95" customHeight="1" x14ac:dyDescent="0.25">
      <c r="B58" s="1265" t="s">
        <v>110</v>
      </c>
      <c r="C58" s="744"/>
      <c r="D58" s="744"/>
      <c r="E58" s="744"/>
      <c r="F58" s="744"/>
      <c r="G58" s="744"/>
      <c r="H58" s="1273"/>
      <c r="I58" s="1278" t="s">
        <v>2</v>
      </c>
      <c r="J58" s="1279"/>
      <c r="K58" s="1278"/>
      <c r="L58" s="1284"/>
    </row>
    <row r="59" spans="2:12" customFormat="1" ht="15.95" customHeight="1" x14ac:dyDescent="0.25">
      <c r="B59" s="1265" t="s">
        <v>111</v>
      </c>
      <c r="C59" s="744"/>
      <c r="D59" s="744"/>
      <c r="E59" s="744"/>
      <c r="F59" s="744"/>
      <c r="G59" s="744"/>
      <c r="H59" s="1273"/>
      <c r="I59" s="1280"/>
      <c r="J59" s="1281"/>
      <c r="K59" s="1280"/>
      <c r="L59" s="1285"/>
    </row>
    <row r="60" spans="2:12" customFormat="1" ht="15.95" customHeight="1" thickBot="1" x14ac:dyDescent="0.3">
      <c r="B60" s="1287"/>
      <c r="C60" s="1288"/>
      <c r="D60" s="1288"/>
      <c r="E60" s="1288"/>
      <c r="F60" s="1288"/>
      <c r="G60" s="1289"/>
      <c r="H60" s="1274"/>
      <c r="I60" s="1282"/>
      <c r="J60" s="1283"/>
      <c r="K60" s="1282"/>
      <c r="L60" s="1286"/>
    </row>
    <row r="61" spans="2:12" customFormat="1" ht="15.95" customHeight="1" x14ac:dyDescent="0.25">
      <c r="B61" s="1243" t="s">
        <v>112</v>
      </c>
      <c r="C61" s="1244"/>
      <c r="D61" s="1244"/>
      <c r="E61" s="1244"/>
      <c r="F61" s="1244"/>
      <c r="G61" s="1244"/>
      <c r="H61" s="1244"/>
      <c r="I61" s="1244"/>
      <c r="J61" s="1244"/>
      <c r="K61" s="1244"/>
      <c r="L61" s="1245"/>
    </row>
    <row r="62" spans="2:12" customFormat="1" ht="15.95" customHeight="1" x14ac:dyDescent="0.25">
      <c r="B62" s="1290"/>
      <c r="C62" s="1291"/>
      <c r="D62" s="1291"/>
      <c r="E62" s="1291"/>
      <c r="F62" s="1291"/>
      <c r="G62" s="1291"/>
      <c r="H62" s="1291"/>
      <c r="I62" s="1291"/>
      <c r="J62" s="1291"/>
      <c r="K62" s="1291"/>
      <c r="L62" s="1292"/>
    </row>
    <row r="63" spans="2:12" customFormat="1" ht="15.95" customHeight="1" thickBot="1" x14ac:dyDescent="0.3">
      <c r="B63" s="1293" t="s">
        <v>113</v>
      </c>
      <c r="C63" s="1294"/>
      <c r="D63" s="1294"/>
      <c r="E63" s="1294"/>
      <c r="F63" s="1294"/>
      <c r="G63" s="1294"/>
      <c r="H63" s="1295"/>
      <c r="I63" s="1296">
        <v>12</v>
      </c>
      <c r="J63" s="1296"/>
      <c r="K63" s="1296">
        <v>12</v>
      </c>
      <c r="L63" s="1297"/>
    </row>
    <row r="64" spans="2:12" customFormat="1" ht="15.95" customHeight="1" thickBot="1" x14ac:dyDescent="0.3">
      <c r="B64" s="1173" t="s">
        <v>114</v>
      </c>
      <c r="C64" s="1174"/>
      <c r="D64" s="1174"/>
      <c r="E64" s="1174"/>
      <c r="F64" s="1174"/>
      <c r="G64" s="1174"/>
      <c r="H64" s="1174"/>
      <c r="I64" s="1174"/>
      <c r="J64" s="1174"/>
      <c r="K64" s="1174"/>
      <c r="L64" s="1175"/>
    </row>
    <row r="65" spans="2:12" customFormat="1" ht="15.95" customHeight="1" x14ac:dyDescent="0.25">
      <c r="B65" s="643" t="s">
        <v>115</v>
      </c>
      <c r="C65" s="1298" t="s">
        <v>279</v>
      </c>
      <c r="D65" s="1299"/>
      <c r="E65" s="1299"/>
      <c r="F65" s="1299"/>
      <c r="G65" s="1299"/>
      <c r="H65" s="1300"/>
      <c r="I65" s="1301">
        <v>0</v>
      </c>
      <c r="J65" s="1301"/>
      <c r="K65" s="1253">
        <v>0</v>
      </c>
      <c r="L65" s="1255"/>
    </row>
    <row r="66" spans="2:12" customFormat="1" ht="15.95" customHeight="1" x14ac:dyDescent="0.25">
      <c r="B66" s="644" t="s">
        <v>116</v>
      </c>
      <c r="C66" s="1226" t="s">
        <v>117</v>
      </c>
      <c r="D66" s="1227"/>
      <c r="E66" s="1227"/>
      <c r="F66" s="1227"/>
      <c r="G66" s="1227"/>
      <c r="H66" s="1228"/>
      <c r="I66" s="1237">
        <v>0</v>
      </c>
      <c r="J66" s="1237"/>
      <c r="K66" s="1237">
        <v>0</v>
      </c>
      <c r="L66" s="1238"/>
    </row>
    <row r="67" spans="2:12" customFormat="1" ht="15.95" customHeight="1" x14ac:dyDescent="0.25">
      <c r="B67" s="644" t="s">
        <v>118</v>
      </c>
      <c r="C67" s="1226" t="s">
        <v>119</v>
      </c>
      <c r="D67" s="1227"/>
      <c r="E67" s="1227"/>
      <c r="F67" s="1227"/>
      <c r="G67" s="1227"/>
      <c r="H67" s="1228"/>
      <c r="I67" s="1253">
        <v>0</v>
      </c>
      <c r="J67" s="1253"/>
      <c r="K67" s="1237">
        <v>0</v>
      </c>
      <c r="L67" s="1238"/>
    </row>
    <row r="68" spans="2:12" customFormat="1" ht="15.95" customHeight="1" x14ac:dyDescent="0.25">
      <c r="B68" s="644" t="s">
        <v>120</v>
      </c>
      <c r="C68" s="1226" t="s">
        <v>121</v>
      </c>
      <c r="D68" s="1227"/>
      <c r="E68" s="1227"/>
      <c r="F68" s="1227"/>
      <c r="G68" s="1227"/>
      <c r="H68" s="1228"/>
      <c r="I68" s="1237">
        <v>0</v>
      </c>
      <c r="J68" s="1237"/>
      <c r="K68" s="1237">
        <v>0</v>
      </c>
      <c r="L68" s="1238"/>
    </row>
    <row r="69" spans="2:12" customFormat="1" ht="15.95" customHeight="1" x14ac:dyDescent="0.25">
      <c r="B69" s="644" t="s">
        <v>122</v>
      </c>
      <c r="C69" s="1226" t="s">
        <v>123</v>
      </c>
      <c r="D69" s="1227"/>
      <c r="E69" s="1227"/>
      <c r="F69" s="1227"/>
      <c r="G69" s="1227"/>
      <c r="H69" s="1228"/>
      <c r="I69" s="1237">
        <v>0</v>
      </c>
      <c r="J69" s="1237"/>
      <c r="K69" s="1237">
        <v>0</v>
      </c>
      <c r="L69" s="1238"/>
    </row>
    <row r="70" spans="2:12" customFormat="1" ht="15.95" customHeight="1" x14ac:dyDescent="0.25">
      <c r="B70" s="644" t="s">
        <v>124</v>
      </c>
      <c r="C70" s="1234" t="s">
        <v>125</v>
      </c>
      <c r="D70" s="1235"/>
      <c r="E70" s="1235"/>
      <c r="F70" s="1235"/>
      <c r="G70" s="1235"/>
      <c r="H70" s="1236"/>
      <c r="I70" s="1237">
        <v>0</v>
      </c>
      <c r="J70" s="1237"/>
      <c r="K70" s="1237">
        <v>0</v>
      </c>
      <c r="L70" s="1238"/>
    </row>
    <row r="71" spans="2:12" customFormat="1" ht="15.95" customHeight="1" x14ac:dyDescent="0.25">
      <c r="B71" s="644" t="s">
        <v>126</v>
      </c>
      <c r="C71" s="1226" t="s">
        <v>127</v>
      </c>
      <c r="D71" s="1227"/>
      <c r="E71" s="1227"/>
      <c r="F71" s="1227"/>
      <c r="G71" s="1227"/>
      <c r="H71" s="1228"/>
      <c r="I71" s="1237">
        <v>0</v>
      </c>
      <c r="J71" s="1237"/>
      <c r="K71" s="1237">
        <v>0</v>
      </c>
      <c r="L71" s="1238"/>
    </row>
    <row r="72" spans="2:12" customFormat="1" ht="15.95" customHeight="1" x14ac:dyDescent="0.25">
      <c r="B72" s="1261" t="s">
        <v>128</v>
      </c>
      <c r="C72" s="1206" t="s">
        <v>129</v>
      </c>
      <c r="D72" s="1207"/>
      <c r="E72" s="1207"/>
      <c r="F72" s="1207"/>
      <c r="G72" s="1207"/>
      <c r="H72" s="1208"/>
      <c r="I72" s="1200">
        <v>0</v>
      </c>
      <c r="J72" s="1201"/>
      <c r="K72" s="1200">
        <v>0</v>
      </c>
      <c r="L72" s="1204"/>
    </row>
    <row r="73" spans="2:12" customFormat="1" ht="15.95" customHeight="1" x14ac:dyDescent="0.25">
      <c r="B73" s="1249"/>
      <c r="C73" s="1212"/>
      <c r="D73" s="1213"/>
      <c r="E73" s="1213"/>
      <c r="F73" s="1213"/>
      <c r="G73" s="1213"/>
      <c r="H73" s="1214"/>
      <c r="I73" s="1189"/>
      <c r="J73" s="1190"/>
      <c r="K73" s="1189"/>
      <c r="L73" s="1193"/>
    </row>
    <row r="74" spans="2:12" customFormat="1" ht="15.75" customHeight="1" x14ac:dyDescent="0.25">
      <c r="B74" s="649" t="s">
        <v>504</v>
      </c>
      <c r="C74" s="1234" t="s">
        <v>505</v>
      </c>
      <c r="D74" s="1235"/>
      <c r="E74" s="1235"/>
      <c r="F74" s="1235"/>
      <c r="G74" s="1235"/>
      <c r="H74" s="1236"/>
      <c r="I74" s="1258">
        <v>0</v>
      </c>
      <c r="J74" s="1259"/>
      <c r="K74" s="1258">
        <v>0</v>
      </c>
      <c r="L74" s="1260"/>
    </row>
    <row r="75" spans="2:12" customFormat="1" ht="15.95" customHeight="1" x14ac:dyDescent="0.25">
      <c r="B75" s="644" t="s">
        <v>130</v>
      </c>
      <c r="C75" s="1226" t="s">
        <v>131</v>
      </c>
      <c r="D75" s="1227"/>
      <c r="E75" s="1227"/>
      <c r="F75" s="1227"/>
      <c r="G75" s="1227"/>
      <c r="H75" s="1228"/>
      <c r="I75" s="1229">
        <f>I65-I66+I67+I68+I69+I70+I71+I72+I74</f>
        <v>0</v>
      </c>
      <c r="J75" s="1229"/>
      <c r="K75" s="1229">
        <f>K65-K66+K67+K68+K69+K70+K71+K72+K74</f>
        <v>0</v>
      </c>
      <c r="L75" s="1231"/>
    </row>
    <row r="76" spans="2:12" customFormat="1" ht="15.95" customHeight="1" x14ac:dyDescent="0.25">
      <c r="B76" s="644" t="s">
        <v>132</v>
      </c>
      <c r="C76" s="1226" t="s">
        <v>133</v>
      </c>
      <c r="D76" s="1227"/>
      <c r="E76" s="1227"/>
      <c r="F76" s="1227"/>
      <c r="G76" s="1227"/>
      <c r="H76" s="1228"/>
      <c r="I76" s="1262">
        <f>I63</f>
        <v>12</v>
      </c>
      <c r="J76" s="1262"/>
      <c r="K76" s="1262">
        <f>K63</f>
        <v>12</v>
      </c>
      <c r="L76" s="1231"/>
    </row>
    <row r="77" spans="2:12" customFormat="1" ht="15.95" customHeight="1" x14ac:dyDescent="0.25">
      <c r="B77" s="642"/>
      <c r="C77" s="1226" t="s">
        <v>134</v>
      </c>
      <c r="D77" s="1227"/>
      <c r="E77" s="1227"/>
      <c r="F77" s="1227"/>
      <c r="G77" s="1227"/>
      <c r="H77" s="1228"/>
      <c r="I77" s="1230">
        <f>I75/I76</f>
        <v>0</v>
      </c>
      <c r="J77" s="1256"/>
      <c r="K77" s="1230">
        <f>K75/K76</f>
        <v>0</v>
      </c>
      <c r="L77" s="1257"/>
    </row>
    <row r="78" spans="2:12" customFormat="1" ht="15.95" customHeight="1" x14ac:dyDescent="0.25">
      <c r="B78" s="642" t="s">
        <v>135</v>
      </c>
      <c r="C78" s="1234" t="s">
        <v>136</v>
      </c>
      <c r="D78" s="1235"/>
      <c r="E78" s="1235"/>
      <c r="F78" s="1235"/>
      <c r="G78" s="1235"/>
      <c r="H78" s="1236"/>
      <c r="I78" s="1237">
        <v>0</v>
      </c>
      <c r="J78" s="1237"/>
      <c r="K78" s="1237">
        <v>0</v>
      </c>
      <c r="L78" s="1238"/>
    </row>
    <row r="79" spans="2:12" customFormat="1" ht="15.95" customHeight="1" thickBot="1" x14ac:dyDescent="0.3">
      <c r="B79" s="214" t="s">
        <v>137</v>
      </c>
      <c r="C79" s="1167" t="s">
        <v>138</v>
      </c>
      <c r="D79" s="1168"/>
      <c r="E79" s="1168"/>
      <c r="F79" s="1168"/>
      <c r="G79" s="1168"/>
      <c r="H79" s="1169"/>
      <c r="I79" s="1239">
        <f>+I77-I78</f>
        <v>0</v>
      </c>
      <c r="J79" s="1170"/>
      <c r="K79" s="1170">
        <f>+K77-K78</f>
        <v>0</v>
      </c>
      <c r="L79" s="1172"/>
    </row>
    <row r="80" spans="2:12" customFormat="1" ht="15.95" customHeight="1" x14ac:dyDescent="0.25">
      <c r="B80" s="1240" t="s">
        <v>139</v>
      </c>
      <c r="C80" s="1241"/>
      <c r="D80" s="1241"/>
      <c r="E80" s="1241"/>
      <c r="F80" s="1241"/>
      <c r="G80" s="1241"/>
      <c r="H80" s="1241"/>
      <c r="I80" s="1241"/>
      <c r="J80" s="1241"/>
      <c r="K80" s="1241"/>
      <c r="L80" s="1242"/>
    </row>
    <row r="81" spans="2:12" customFormat="1" ht="15.95" customHeight="1" x14ac:dyDescent="0.25">
      <c r="B81" s="1243"/>
      <c r="C81" s="1244"/>
      <c r="D81" s="1244"/>
      <c r="E81" s="1244"/>
      <c r="F81" s="1244"/>
      <c r="G81" s="1244"/>
      <c r="H81" s="1244"/>
      <c r="I81" s="1244"/>
      <c r="J81" s="1244"/>
      <c r="K81" s="1244"/>
      <c r="L81" s="1245"/>
    </row>
    <row r="82" spans="2:12" customFormat="1" ht="15.95" customHeight="1" thickBot="1" x14ac:dyDescent="0.3">
      <c r="B82" s="1246"/>
      <c r="C82" s="1247"/>
      <c r="D82" s="1247"/>
      <c r="E82" s="1247"/>
      <c r="F82" s="1247"/>
      <c r="G82" s="1247"/>
      <c r="H82" s="1247"/>
      <c r="I82" s="1247"/>
      <c r="J82" s="1247"/>
      <c r="K82" s="1247"/>
      <c r="L82" s="1248"/>
    </row>
    <row r="83" spans="2:12" customFormat="1" ht="15.95" customHeight="1" x14ac:dyDescent="0.25">
      <c r="B83" s="1249" t="s">
        <v>140</v>
      </c>
      <c r="C83" s="1250" t="s">
        <v>141</v>
      </c>
      <c r="D83" s="1251"/>
      <c r="E83" s="1251"/>
      <c r="F83" s="1251"/>
      <c r="G83" s="1251"/>
      <c r="H83" s="1252"/>
      <c r="I83" s="1253">
        <v>0</v>
      </c>
      <c r="J83" s="1189"/>
      <c r="K83" s="1253">
        <v>0</v>
      </c>
      <c r="L83" s="1255"/>
    </row>
    <row r="84" spans="2:12" customFormat="1" ht="15.95" customHeight="1" x14ac:dyDescent="0.25">
      <c r="B84" s="1153"/>
      <c r="C84" s="1209"/>
      <c r="D84" s="1210"/>
      <c r="E84" s="1210"/>
      <c r="F84" s="1210"/>
      <c r="G84" s="1210"/>
      <c r="H84" s="1211"/>
      <c r="I84" s="1237"/>
      <c r="J84" s="1254"/>
      <c r="K84" s="1237"/>
      <c r="L84" s="1238"/>
    </row>
    <row r="85" spans="2:12" customFormat="1" ht="9.75" customHeight="1" x14ac:dyDescent="0.25">
      <c r="B85" s="1153"/>
      <c r="C85" s="1212"/>
      <c r="D85" s="1213"/>
      <c r="E85" s="1213"/>
      <c r="F85" s="1213"/>
      <c r="G85" s="1213"/>
      <c r="H85" s="1214"/>
      <c r="I85" s="1237"/>
      <c r="J85" s="1254"/>
      <c r="K85" s="1237"/>
      <c r="L85" s="1238"/>
    </row>
    <row r="86" spans="2:12" customFormat="1" ht="15.95" customHeight="1" x14ac:dyDescent="0.25">
      <c r="B86" s="1153" t="s">
        <v>142</v>
      </c>
      <c r="C86" s="1206" t="s">
        <v>143</v>
      </c>
      <c r="D86" s="1207"/>
      <c r="E86" s="1207"/>
      <c r="F86" s="1207"/>
      <c r="G86" s="1207"/>
      <c r="H86" s="1208"/>
      <c r="I86" s="1215">
        <v>0.75</v>
      </c>
      <c r="J86" s="1216"/>
      <c r="K86" s="1215">
        <v>0.75</v>
      </c>
      <c r="L86" s="1221"/>
    </row>
    <row r="87" spans="2:12" customFormat="1" ht="15.95" customHeight="1" x14ac:dyDescent="0.25">
      <c r="B87" s="1153"/>
      <c r="C87" s="1209"/>
      <c r="D87" s="1210"/>
      <c r="E87" s="1210"/>
      <c r="F87" s="1210"/>
      <c r="G87" s="1210"/>
      <c r="H87" s="1211"/>
      <c r="I87" s="1217"/>
      <c r="J87" s="1218"/>
      <c r="K87" s="1222"/>
      <c r="L87" s="1223"/>
    </row>
    <row r="88" spans="2:12" customFormat="1" ht="6.75" customHeight="1" x14ac:dyDescent="0.25">
      <c r="B88" s="1153"/>
      <c r="C88" s="1212"/>
      <c r="D88" s="1213"/>
      <c r="E88" s="1213"/>
      <c r="F88" s="1213"/>
      <c r="G88" s="1213"/>
      <c r="H88" s="1214"/>
      <c r="I88" s="1219"/>
      <c r="J88" s="1220"/>
      <c r="K88" s="1224"/>
      <c r="L88" s="1225"/>
    </row>
    <row r="89" spans="2:12" customFormat="1" ht="15.95" customHeight="1" x14ac:dyDescent="0.25">
      <c r="B89" s="644" t="s">
        <v>130</v>
      </c>
      <c r="C89" s="1226" t="s">
        <v>144</v>
      </c>
      <c r="D89" s="1227"/>
      <c r="E89" s="1227"/>
      <c r="F89" s="1227"/>
      <c r="G89" s="1227"/>
      <c r="H89" s="1228"/>
      <c r="I89" s="1229">
        <f>I83*I86</f>
        <v>0</v>
      </c>
      <c r="J89" s="1230"/>
      <c r="K89" s="1229">
        <f>K83*K86</f>
        <v>0</v>
      </c>
      <c r="L89" s="1231"/>
    </row>
    <row r="90" spans="2:12" customFormat="1" ht="15.95" customHeight="1" x14ac:dyDescent="0.25">
      <c r="B90" s="642" t="s">
        <v>145</v>
      </c>
      <c r="C90" s="1226" t="s">
        <v>146</v>
      </c>
      <c r="D90" s="1227"/>
      <c r="E90" s="1227"/>
      <c r="F90" s="1227"/>
      <c r="G90" s="1227"/>
      <c r="H90" s="1228"/>
      <c r="I90" s="1232">
        <v>0</v>
      </c>
      <c r="J90" s="1200"/>
      <c r="K90" s="1232">
        <v>0</v>
      </c>
      <c r="L90" s="1233"/>
    </row>
    <row r="91" spans="2:12" customFormat="1" ht="15.95" customHeight="1" thickBot="1" x14ac:dyDescent="0.3">
      <c r="B91" s="214" t="s">
        <v>147</v>
      </c>
      <c r="C91" s="1167" t="s">
        <v>148</v>
      </c>
      <c r="D91" s="1168"/>
      <c r="E91" s="1168"/>
      <c r="F91" s="1168"/>
      <c r="G91" s="1168"/>
      <c r="H91" s="1169"/>
      <c r="I91" s="1170">
        <f>I89-I90</f>
        <v>0</v>
      </c>
      <c r="J91" s="1171"/>
      <c r="K91" s="1170">
        <f>K89-K90</f>
        <v>0</v>
      </c>
      <c r="L91" s="1172"/>
    </row>
    <row r="92" spans="2:12" customFormat="1" ht="15.95" customHeight="1" thickBot="1" x14ac:dyDescent="0.3">
      <c r="B92" s="1173" t="s">
        <v>149</v>
      </c>
      <c r="C92" s="1174"/>
      <c r="D92" s="1174"/>
      <c r="E92" s="1174"/>
      <c r="F92" s="1174"/>
      <c r="G92" s="1174"/>
      <c r="H92" s="1174"/>
      <c r="I92" s="1174"/>
      <c r="J92" s="1174"/>
      <c r="K92" s="1174"/>
      <c r="L92" s="1175"/>
    </row>
    <row r="93" spans="2:12" customFormat="1" ht="15.95" customHeight="1" x14ac:dyDescent="0.25">
      <c r="B93" s="1176" t="s">
        <v>150</v>
      </c>
      <c r="C93" s="1177"/>
      <c r="D93" s="1177"/>
      <c r="E93" s="1177"/>
      <c r="F93" s="1177"/>
      <c r="G93" s="1177"/>
      <c r="H93" s="1178"/>
      <c r="I93" s="1185">
        <v>0</v>
      </c>
      <c r="J93" s="1186"/>
      <c r="K93" s="1185">
        <v>0</v>
      </c>
      <c r="L93" s="1191"/>
    </row>
    <row r="94" spans="2:12" customFormat="1" ht="15.95" customHeight="1" x14ac:dyDescent="0.25">
      <c r="B94" s="1179"/>
      <c r="C94" s="1180"/>
      <c r="D94" s="1180"/>
      <c r="E94" s="1180"/>
      <c r="F94" s="1180"/>
      <c r="G94" s="1180"/>
      <c r="H94" s="1181"/>
      <c r="I94" s="1187"/>
      <c r="J94" s="1188"/>
      <c r="K94" s="1187"/>
      <c r="L94" s="1192"/>
    </row>
    <row r="95" spans="2:12" customFormat="1" ht="9.75" customHeight="1" x14ac:dyDescent="0.25">
      <c r="B95" s="1182"/>
      <c r="C95" s="1183"/>
      <c r="D95" s="1183"/>
      <c r="E95" s="1183"/>
      <c r="F95" s="1183"/>
      <c r="G95" s="1183"/>
      <c r="H95" s="1184"/>
      <c r="I95" s="1189"/>
      <c r="J95" s="1190"/>
      <c r="K95" s="1189"/>
      <c r="L95" s="1193"/>
    </row>
    <row r="96" spans="2:12" customFormat="1" ht="15.95" customHeight="1" x14ac:dyDescent="0.25">
      <c r="B96" s="1194" t="s">
        <v>151</v>
      </c>
      <c r="C96" s="1195"/>
      <c r="D96" s="1195"/>
      <c r="E96" s="1195"/>
      <c r="F96" s="1195"/>
      <c r="G96" s="1195"/>
      <c r="H96" s="1196"/>
      <c r="I96" s="1200">
        <v>0</v>
      </c>
      <c r="J96" s="1201"/>
      <c r="K96" s="1200">
        <v>0</v>
      </c>
      <c r="L96" s="1204"/>
    </row>
    <row r="97" spans="2:12" customFormat="1" ht="11.25" customHeight="1" thickBot="1" x14ac:dyDescent="0.3">
      <c r="B97" s="1197"/>
      <c r="C97" s="1198"/>
      <c r="D97" s="1198"/>
      <c r="E97" s="1198"/>
      <c r="F97" s="1198"/>
      <c r="G97" s="1198"/>
      <c r="H97" s="1199"/>
      <c r="I97" s="1202"/>
      <c r="J97" s="1203"/>
      <c r="K97" s="1202"/>
      <c r="L97" s="1205"/>
    </row>
    <row r="98" spans="2:12" customFormat="1" ht="15.95" customHeight="1" x14ac:dyDescent="0.25">
      <c r="B98" s="1148" t="s">
        <v>152</v>
      </c>
      <c r="C98" s="1149"/>
      <c r="D98" s="1149" t="s">
        <v>153</v>
      </c>
      <c r="E98" s="1149"/>
      <c r="F98" s="1149"/>
      <c r="G98" s="1149"/>
      <c r="H98" s="1149"/>
      <c r="I98" s="1149" t="s">
        <v>154</v>
      </c>
      <c r="J98" s="1149"/>
      <c r="K98" s="1149"/>
      <c r="L98" s="1150"/>
    </row>
    <row r="99" spans="2:12" customFormat="1" ht="15.95" customHeight="1" x14ac:dyDescent="0.25">
      <c r="B99" s="1151" t="s">
        <v>155</v>
      </c>
      <c r="C99" s="1152"/>
      <c r="D99" s="1155" t="s">
        <v>232</v>
      </c>
      <c r="E99" s="1155"/>
      <c r="F99" s="1155"/>
      <c r="G99" s="1155"/>
      <c r="H99" s="1155"/>
      <c r="I99" s="1157" t="s">
        <v>156</v>
      </c>
      <c r="J99" s="1157"/>
      <c r="K99" s="1157"/>
      <c r="L99" s="1158"/>
    </row>
    <row r="100" spans="2:12" customFormat="1" ht="15.95" customHeight="1" x14ac:dyDescent="0.25">
      <c r="B100" s="1153"/>
      <c r="C100" s="1154"/>
      <c r="D100" s="1156"/>
      <c r="E100" s="1156"/>
      <c r="F100" s="1156"/>
      <c r="G100" s="1156"/>
      <c r="H100" s="1156"/>
      <c r="I100" s="1159"/>
      <c r="J100" s="1159"/>
      <c r="K100" s="1159"/>
      <c r="L100" s="1160"/>
    </row>
    <row r="101" spans="2:12" customFormat="1" ht="15.95" customHeight="1" x14ac:dyDescent="0.25">
      <c r="B101" s="1153"/>
      <c r="C101" s="1154"/>
      <c r="D101" s="1156"/>
      <c r="E101" s="1156"/>
      <c r="F101" s="1156"/>
      <c r="G101" s="1156"/>
      <c r="H101" s="1156"/>
      <c r="I101" s="1159"/>
      <c r="J101" s="1159"/>
      <c r="K101" s="1159"/>
      <c r="L101" s="1160"/>
    </row>
    <row r="102" spans="2:12" customFormat="1" ht="15.95" customHeight="1" x14ac:dyDescent="0.25">
      <c r="B102" s="1161" t="s">
        <v>157</v>
      </c>
      <c r="C102" s="1154"/>
      <c r="D102" s="1156" t="s">
        <v>158</v>
      </c>
      <c r="E102" s="1156"/>
      <c r="F102" s="1156"/>
      <c r="G102" s="1156"/>
      <c r="H102" s="1156"/>
      <c r="I102" s="1159" t="s">
        <v>159</v>
      </c>
      <c r="J102" s="1159"/>
      <c r="K102" s="1159"/>
      <c r="L102" s="1160"/>
    </row>
    <row r="103" spans="2:12" customFormat="1" ht="15.95" customHeight="1" x14ac:dyDescent="0.25">
      <c r="B103" s="1153"/>
      <c r="C103" s="1154"/>
      <c r="D103" s="1156"/>
      <c r="E103" s="1156"/>
      <c r="F103" s="1156"/>
      <c r="G103" s="1156"/>
      <c r="H103" s="1156"/>
      <c r="I103" s="1159"/>
      <c r="J103" s="1159"/>
      <c r="K103" s="1159"/>
      <c r="L103" s="1160"/>
    </row>
    <row r="104" spans="2:12" customFormat="1" ht="15.95" customHeight="1" thickBot="1" x14ac:dyDescent="0.3">
      <c r="B104" s="1162"/>
      <c r="C104" s="1163"/>
      <c r="D104" s="1164"/>
      <c r="E104" s="1164"/>
      <c r="F104" s="1164"/>
      <c r="G104" s="1164"/>
      <c r="H104" s="1164"/>
      <c r="I104" s="1165"/>
      <c r="J104" s="1165"/>
      <c r="K104" s="1165"/>
      <c r="L104" s="1166"/>
    </row>
    <row r="105" spans="2:12" customFormat="1" ht="15.95" customHeight="1" thickBot="1" x14ac:dyDescent="0.3"/>
    <row r="106" spans="2:12" customFormat="1" ht="15.95" customHeight="1" x14ac:dyDescent="0.25">
      <c r="B106" s="1266" t="s">
        <v>105</v>
      </c>
      <c r="C106" s="1267"/>
      <c r="D106" s="1267"/>
      <c r="E106" s="1267"/>
      <c r="F106" s="1267"/>
      <c r="G106" s="1267"/>
      <c r="H106" s="1267"/>
      <c r="I106" s="1267"/>
      <c r="J106" s="1267"/>
      <c r="K106" s="1267"/>
      <c r="L106" s="1268"/>
    </row>
    <row r="107" spans="2:12" customFormat="1" ht="15.95" customHeight="1" x14ac:dyDescent="0.25">
      <c r="B107" s="1269"/>
      <c r="C107" s="1270"/>
      <c r="D107" s="1270"/>
      <c r="E107" s="1270"/>
      <c r="F107" s="1270"/>
      <c r="G107" s="1270"/>
      <c r="H107" s="1270"/>
      <c r="I107" s="1270"/>
      <c r="J107" s="1270"/>
      <c r="K107" s="1270"/>
      <c r="L107" s="1271"/>
    </row>
    <row r="108" spans="2:12" customFormat="1" ht="15.95" customHeight="1" thickBot="1" x14ac:dyDescent="0.3">
      <c r="B108" s="1269"/>
      <c r="C108" s="1270"/>
      <c r="D108" s="1270"/>
      <c r="E108" s="1270"/>
      <c r="F108" s="1270"/>
      <c r="G108" s="1270"/>
      <c r="H108" s="1270"/>
      <c r="I108" s="1270"/>
      <c r="J108" s="1270"/>
      <c r="K108" s="1270"/>
      <c r="L108" s="1271"/>
    </row>
    <row r="109" spans="2:12" customFormat="1" ht="15.95" customHeight="1" x14ac:dyDescent="0.25">
      <c r="B109" s="1263" t="s">
        <v>106</v>
      </c>
      <c r="C109" s="1264"/>
      <c r="D109" s="1264"/>
      <c r="E109" s="1264"/>
      <c r="F109" s="1264"/>
      <c r="G109" s="1264"/>
      <c r="H109" s="1272" t="s">
        <v>107</v>
      </c>
      <c r="I109" s="1275" t="s">
        <v>108</v>
      </c>
      <c r="J109" s="1276"/>
      <c r="K109" s="1275" t="s">
        <v>109</v>
      </c>
      <c r="L109" s="1277"/>
    </row>
    <row r="110" spans="2:12" customFormat="1" ht="15.95" customHeight="1" x14ac:dyDescent="0.25">
      <c r="B110" s="1265" t="s">
        <v>110</v>
      </c>
      <c r="C110" s="744"/>
      <c r="D110" s="744"/>
      <c r="E110" s="744"/>
      <c r="F110" s="744"/>
      <c r="G110" s="744"/>
      <c r="H110" s="1273"/>
      <c r="I110" s="1278" t="s">
        <v>2</v>
      </c>
      <c r="J110" s="1279"/>
      <c r="K110" s="1278"/>
      <c r="L110" s="1284"/>
    </row>
    <row r="111" spans="2:12" customFormat="1" ht="15.95" customHeight="1" x14ac:dyDescent="0.25">
      <c r="B111" s="1265" t="s">
        <v>111</v>
      </c>
      <c r="C111" s="744"/>
      <c r="D111" s="744"/>
      <c r="E111" s="744"/>
      <c r="F111" s="744"/>
      <c r="G111" s="744"/>
      <c r="H111" s="1273"/>
      <c r="I111" s="1280"/>
      <c r="J111" s="1281"/>
      <c r="K111" s="1280"/>
      <c r="L111" s="1285"/>
    </row>
    <row r="112" spans="2:12" customFormat="1" ht="15.95" customHeight="1" thickBot="1" x14ac:dyDescent="0.3">
      <c r="B112" s="1287"/>
      <c r="C112" s="1288"/>
      <c r="D112" s="1288"/>
      <c r="E112" s="1288"/>
      <c r="F112" s="1288"/>
      <c r="G112" s="1289"/>
      <c r="H112" s="1274"/>
      <c r="I112" s="1282"/>
      <c r="J112" s="1283"/>
      <c r="K112" s="1282"/>
      <c r="L112" s="1286"/>
    </row>
    <row r="113" spans="2:12" customFormat="1" ht="15.95" customHeight="1" x14ac:dyDescent="0.25">
      <c r="B113" s="1243" t="s">
        <v>112</v>
      </c>
      <c r="C113" s="1244"/>
      <c r="D113" s="1244"/>
      <c r="E113" s="1244"/>
      <c r="F113" s="1244"/>
      <c r="G113" s="1244"/>
      <c r="H113" s="1244"/>
      <c r="I113" s="1244"/>
      <c r="J113" s="1244"/>
      <c r="K113" s="1244"/>
      <c r="L113" s="1245"/>
    </row>
    <row r="114" spans="2:12" customFormat="1" ht="15.95" customHeight="1" x14ac:dyDescent="0.25">
      <c r="B114" s="1290"/>
      <c r="C114" s="1291"/>
      <c r="D114" s="1291"/>
      <c r="E114" s="1291"/>
      <c r="F114" s="1291"/>
      <c r="G114" s="1291"/>
      <c r="H114" s="1291"/>
      <c r="I114" s="1291"/>
      <c r="J114" s="1291"/>
      <c r="K114" s="1291"/>
      <c r="L114" s="1292"/>
    </row>
    <row r="115" spans="2:12" customFormat="1" ht="15.95" customHeight="1" thickBot="1" x14ac:dyDescent="0.3">
      <c r="B115" s="1293" t="s">
        <v>113</v>
      </c>
      <c r="C115" s="1294"/>
      <c r="D115" s="1294"/>
      <c r="E115" s="1294"/>
      <c r="F115" s="1294"/>
      <c r="G115" s="1294"/>
      <c r="H115" s="1295"/>
      <c r="I115" s="1296">
        <v>12</v>
      </c>
      <c r="J115" s="1296"/>
      <c r="K115" s="1296">
        <v>12</v>
      </c>
      <c r="L115" s="1297"/>
    </row>
    <row r="116" spans="2:12" customFormat="1" ht="15.95" customHeight="1" thickBot="1" x14ac:dyDescent="0.3">
      <c r="B116" s="1173" t="s">
        <v>114</v>
      </c>
      <c r="C116" s="1174"/>
      <c r="D116" s="1174"/>
      <c r="E116" s="1174"/>
      <c r="F116" s="1174"/>
      <c r="G116" s="1174"/>
      <c r="H116" s="1174"/>
      <c r="I116" s="1174"/>
      <c r="J116" s="1174"/>
      <c r="K116" s="1174"/>
      <c r="L116" s="1175"/>
    </row>
    <row r="117" spans="2:12" customFormat="1" ht="15.95" customHeight="1" x14ac:dyDescent="0.25">
      <c r="B117" s="643" t="s">
        <v>115</v>
      </c>
      <c r="C117" s="1298" t="s">
        <v>279</v>
      </c>
      <c r="D117" s="1299"/>
      <c r="E117" s="1299"/>
      <c r="F117" s="1299"/>
      <c r="G117" s="1299"/>
      <c r="H117" s="1300"/>
      <c r="I117" s="1301">
        <v>0</v>
      </c>
      <c r="J117" s="1301"/>
      <c r="K117" s="1253">
        <v>0</v>
      </c>
      <c r="L117" s="1255"/>
    </row>
    <row r="118" spans="2:12" customFormat="1" ht="15.95" customHeight="1" x14ac:dyDescent="0.25">
      <c r="B118" s="644" t="s">
        <v>116</v>
      </c>
      <c r="C118" s="1226" t="s">
        <v>117</v>
      </c>
      <c r="D118" s="1227"/>
      <c r="E118" s="1227"/>
      <c r="F118" s="1227"/>
      <c r="G118" s="1227"/>
      <c r="H118" s="1228"/>
      <c r="I118" s="1237">
        <v>0</v>
      </c>
      <c r="J118" s="1237"/>
      <c r="K118" s="1237">
        <v>0</v>
      </c>
      <c r="L118" s="1238"/>
    </row>
    <row r="119" spans="2:12" customFormat="1" ht="15.95" customHeight="1" x14ac:dyDescent="0.25">
      <c r="B119" s="644" t="s">
        <v>118</v>
      </c>
      <c r="C119" s="1226" t="s">
        <v>119</v>
      </c>
      <c r="D119" s="1227"/>
      <c r="E119" s="1227"/>
      <c r="F119" s="1227"/>
      <c r="G119" s="1227"/>
      <c r="H119" s="1228"/>
      <c r="I119" s="1253">
        <v>0</v>
      </c>
      <c r="J119" s="1253"/>
      <c r="K119" s="1237">
        <v>0</v>
      </c>
      <c r="L119" s="1238"/>
    </row>
    <row r="120" spans="2:12" customFormat="1" ht="15.95" customHeight="1" x14ac:dyDescent="0.25">
      <c r="B120" s="644" t="s">
        <v>120</v>
      </c>
      <c r="C120" s="1226" t="s">
        <v>121</v>
      </c>
      <c r="D120" s="1227"/>
      <c r="E120" s="1227"/>
      <c r="F120" s="1227"/>
      <c r="G120" s="1227"/>
      <c r="H120" s="1228"/>
      <c r="I120" s="1237">
        <v>0</v>
      </c>
      <c r="J120" s="1237"/>
      <c r="K120" s="1237">
        <v>0</v>
      </c>
      <c r="L120" s="1238"/>
    </row>
    <row r="121" spans="2:12" customFormat="1" ht="15.95" customHeight="1" x14ac:dyDescent="0.25">
      <c r="B121" s="644" t="s">
        <v>122</v>
      </c>
      <c r="C121" s="1226" t="s">
        <v>123</v>
      </c>
      <c r="D121" s="1227"/>
      <c r="E121" s="1227"/>
      <c r="F121" s="1227"/>
      <c r="G121" s="1227"/>
      <c r="H121" s="1228"/>
      <c r="I121" s="1237">
        <v>0</v>
      </c>
      <c r="J121" s="1237"/>
      <c r="K121" s="1237">
        <v>0</v>
      </c>
      <c r="L121" s="1238"/>
    </row>
    <row r="122" spans="2:12" customFormat="1" ht="15.95" customHeight="1" x14ac:dyDescent="0.25">
      <c r="B122" s="644" t="s">
        <v>124</v>
      </c>
      <c r="C122" s="1234" t="s">
        <v>125</v>
      </c>
      <c r="D122" s="1235"/>
      <c r="E122" s="1235"/>
      <c r="F122" s="1235"/>
      <c r="G122" s="1235"/>
      <c r="H122" s="1236"/>
      <c r="I122" s="1237">
        <v>0</v>
      </c>
      <c r="J122" s="1237"/>
      <c r="K122" s="1237">
        <v>0</v>
      </c>
      <c r="L122" s="1238"/>
    </row>
    <row r="123" spans="2:12" customFormat="1" ht="15.95" customHeight="1" x14ac:dyDescent="0.25">
      <c r="B123" s="644" t="s">
        <v>126</v>
      </c>
      <c r="C123" s="1226" t="s">
        <v>127</v>
      </c>
      <c r="D123" s="1227"/>
      <c r="E123" s="1227"/>
      <c r="F123" s="1227"/>
      <c r="G123" s="1227"/>
      <c r="H123" s="1228"/>
      <c r="I123" s="1237">
        <v>0</v>
      </c>
      <c r="J123" s="1237"/>
      <c r="K123" s="1237">
        <v>0</v>
      </c>
      <c r="L123" s="1238"/>
    </row>
    <row r="124" spans="2:12" customFormat="1" ht="15.95" customHeight="1" x14ac:dyDescent="0.25">
      <c r="B124" s="1261" t="s">
        <v>128</v>
      </c>
      <c r="C124" s="1206" t="s">
        <v>129</v>
      </c>
      <c r="D124" s="1207"/>
      <c r="E124" s="1207"/>
      <c r="F124" s="1207"/>
      <c r="G124" s="1207"/>
      <c r="H124" s="1208"/>
      <c r="I124" s="1200">
        <v>0</v>
      </c>
      <c r="J124" s="1201"/>
      <c r="K124" s="1200">
        <v>0</v>
      </c>
      <c r="L124" s="1204"/>
    </row>
    <row r="125" spans="2:12" customFormat="1" ht="10.5" customHeight="1" x14ac:dyDescent="0.25">
      <c r="B125" s="1249"/>
      <c r="C125" s="1212"/>
      <c r="D125" s="1213"/>
      <c r="E125" s="1213"/>
      <c r="F125" s="1213"/>
      <c r="G125" s="1213"/>
      <c r="H125" s="1214"/>
      <c r="I125" s="1189"/>
      <c r="J125" s="1190"/>
      <c r="K125" s="1189"/>
      <c r="L125" s="1193"/>
    </row>
    <row r="126" spans="2:12" customFormat="1" ht="15.95" customHeight="1" x14ac:dyDescent="0.25">
      <c r="B126" s="649" t="s">
        <v>504</v>
      </c>
      <c r="C126" s="1234" t="s">
        <v>505</v>
      </c>
      <c r="D126" s="1235"/>
      <c r="E126" s="1235"/>
      <c r="F126" s="1235"/>
      <c r="G126" s="1235"/>
      <c r="H126" s="1236"/>
      <c r="I126" s="1258">
        <v>0</v>
      </c>
      <c r="J126" s="1259"/>
      <c r="K126" s="1258">
        <v>0</v>
      </c>
      <c r="L126" s="1260"/>
    </row>
    <row r="127" spans="2:12" customFormat="1" ht="15.95" customHeight="1" x14ac:dyDescent="0.25">
      <c r="B127" s="644" t="s">
        <v>130</v>
      </c>
      <c r="C127" s="1226" t="s">
        <v>131</v>
      </c>
      <c r="D127" s="1227"/>
      <c r="E127" s="1227"/>
      <c r="F127" s="1227"/>
      <c r="G127" s="1227"/>
      <c r="H127" s="1228"/>
      <c r="I127" s="1229">
        <f>I117-I118+I119+I120+I121+I122+I123+I124+I126</f>
        <v>0</v>
      </c>
      <c r="J127" s="1229"/>
      <c r="K127" s="1229">
        <f>K117-K118+K119+K120+K121+K122+K123+K124+K126</f>
        <v>0</v>
      </c>
      <c r="L127" s="1231"/>
    </row>
    <row r="128" spans="2:12" customFormat="1" ht="15.95" customHeight="1" x14ac:dyDescent="0.25">
      <c r="B128" s="644" t="s">
        <v>132</v>
      </c>
      <c r="C128" s="1226" t="s">
        <v>133</v>
      </c>
      <c r="D128" s="1227"/>
      <c r="E128" s="1227"/>
      <c r="F128" s="1227"/>
      <c r="G128" s="1227"/>
      <c r="H128" s="1228"/>
      <c r="I128" s="1262">
        <f>I115</f>
        <v>12</v>
      </c>
      <c r="J128" s="1262"/>
      <c r="K128" s="1262">
        <f>K115</f>
        <v>12</v>
      </c>
      <c r="L128" s="1231"/>
    </row>
    <row r="129" spans="2:12" customFormat="1" ht="15.95" customHeight="1" x14ac:dyDescent="0.25">
      <c r="B129" s="642"/>
      <c r="C129" s="1226" t="s">
        <v>134</v>
      </c>
      <c r="D129" s="1227"/>
      <c r="E129" s="1227"/>
      <c r="F129" s="1227"/>
      <c r="G129" s="1227"/>
      <c r="H129" s="1228"/>
      <c r="I129" s="1230">
        <f>I127/I128</f>
        <v>0</v>
      </c>
      <c r="J129" s="1256"/>
      <c r="K129" s="1230">
        <f>K127/K128</f>
        <v>0</v>
      </c>
      <c r="L129" s="1257"/>
    </row>
    <row r="130" spans="2:12" customFormat="1" ht="15.95" customHeight="1" x14ac:dyDescent="0.25">
      <c r="B130" s="642" t="s">
        <v>135</v>
      </c>
      <c r="C130" s="1234" t="s">
        <v>136</v>
      </c>
      <c r="D130" s="1235"/>
      <c r="E130" s="1235"/>
      <c r="F130" s="1235"/>
      <c r="G130" s="1235"/>
      <c r="H130" s="1236"/>
      <c r="I130" s="1237">
        <v>0</v>
      </c>
      <c r="J130" s="1237"/>
      <c r="K130" s="1237">
        <v>0</v>
      </c>
      <c r="L130" s="1238"/>
    </row>
    <row r="131" spans="2:12" customFormat="1" ht="15.95" customHeight="1" thickBot="1" x14ac:dyDescent="0.3">
      <c r="B131" s="214" t="s">
        <v>137</v>
      </c>
      <c r="C131" s="1167" t="s">
        <v>138</v>
      </c>
      <c r="D131" s="1168"/>
      <c r="E131" s="1168"/>
      <c r="F131" s="1168"/>
      <c r="G131" s="1168"/>
      <c r="H131" s="1169"/>
      <c r="I131" s="1239">
        <f>+I129-I130</f>
        <v>0</v>
      </c>
      <c r="J131" s="1170"/>
      <c r="K131" s="1170">
        <f>+K129-K130</f>
        <v>0</v>
      </c>
      <c r="L131" s="1172"/>
    </row>
    <row r="132" spans="2:12" customFormat="1" ht="15.95" customHeight="1" x14ac:dyDescent="0.25">
      <c r="B132" s="1240" t="s">
        <v>139</v>
      </c>
      <c r="C132" s="1241"/>
      <c r="D132" s="1241"/>
      <c r="E132" s="1241"/>
      <c r="F132" s="1241"/>
      <c r="G132" s="1241"/>
      <c r="H132" s="1241"/>
      <c r="I132" s="1241"/>
      <c r="J132" s="1241"/>
      <c r="K132" s="1241"/>
      <c r="L132" s="1242"/>
    </row>
    <row r="133" spans="2:12" customFormat="1" ht="15.95" customHeight="1" x14ac:dyDescent="0.25">
      <c r="B133" s="1243"/>
      <c r="C133" s="1244"/>
      <c r="D133" s="1244"/>
      <c r="E133" s="1244"/>
      <c r="F133" s="1244"/>
      <c r="G133" s="1244"/>
      <c r="H133" s="1244"/>
      <c r="I133" s="1244"/>
      <c r="J133" s="1244"/>
      <c r="K133" s="1244"/>
      <c r="L133" s="1245"/>
    </row>
    <row r="134" spans="2:12" customFormat="1" ht="15.95" customHeight="1" thickBot="1" x14ac:dyDescent="0.3">
      <c r="B134" s="1246"/>
      <c r="C134" s="1247"/>
      <c r="D134" s="1247"/>
      <c r="E134" s="1247"/>
      <c r="F134" s="1247"/>
      <c r="G134" s="1247"/>
      <c r="H134" s="1247"/>
      <c r="I134" s="1247"/>
      <c r="J134" s="1247"/>
      <c r="K134" s="1247"/>
      <c r="L134" s="1248"/>
    </row>
    <row r="135" spans="2:12" customFormat="1" ht="15.95" customHeight="1" x14ac:dyDescent="0.25">
      <c r="B135" s="1249" t="s">
        <v>140</v>
      </c>
      <c r="C135" s="1250" t="s">
        <v>141</v>
      </c>
      <c r="D135" s="1251"/>
      <c r="E135" s="1251"/>
      <c r="F135" s="1251"/>
      <c r="G135" s="1251"/>
      <c r="H135" s="1252"/>
      <c r="I135" s="1253">
        <v>0</v>
      </c>
      <c r="J135" s="1189"/>
      <c r="K135" s="1253">
        <v>0</v>
      </c>
      <c r="L135" s="1255"/>
    </row>
    <row r="136" spans="2:12" customFormat="1" ht="12.75" customHeight="1" x14ac:dyDescent="0.25">
      <c r="B136" s="1153"/>
      <c r="C136" s="1209"/>
      <c r="D136" s="1210"/>
      <c r="E136" s="1210"/>
      <c r="F136" s="1210"/>
      <c r="G136" s="1210"/>
      <c r="H136" s="1211"/>
      <c r="I136" s="1237"/>
      <c r="J136" s="1254"/>
      <c r="K136" s="1237"/>
      <c r="L136" s="1238"/>
    </row>
    <row r="137" spans="2:12" customFormat="1" ht="15.95" customHeight="1" x14ac:dyDescent="0.25">
      <c r="B137" s="1153"/>
      <c r="C137" s="1212"/>
      <c r="D137" s="1213"/>
      <c r="E137" s="1213"/>
      <c r="F137" s="1213"/>
      <c r="G137" s="1213"/>
      <c r="H137" s="1214"/>
      <c r="I137" s="1237"/>
      <c r="J137" s="1254"/>
      <c r="K137" s="1237"/>
      <c r="L137" s="1238"/>
    </row>
    <row r="138" spans="2:12" customFormat="1" ht="15.95" customHeight="1" x14ac:dyDescent="0.25">
      <c r="B138" s="1153" t="s">
        <v>142</v>
      </c>
      <c r="C138" s="1206" t="s">
        <v>143</v>
      </c>
      <c r="D138" s="1207"/>
      <c r="E138" s="1207"/>
      <c r="F138" s="1207"/>
      <c r="G138" s="1207"/>
      <c r="H138" s="1208"/>
      <c r="I138" s="1215">
        <v>0.75</v>
      </c>
      <c r="J138" s="1216"/>
      <c r="K138" s="1215">
        <v>0.75</v>
      </c>
      <c r="L138" s="1221"/>
    </row>
    <row r="139" spans="2:12" customFormat="1" ht="6.75" customHeight="1" x14ac:dyDescent="0.25">
      <c r="B139" s="1153"/>
      <c r="C139" s="1209"/>
      <c r="D139" s="1210"/>
      <c r="E139" s="1210"/>
      <c r="F139" s="1210"/>
      <c r="G139" s="1210"/>
      <c r="H139" s="1211"/>
      <c r="I139" s="1217"/>
      <c r="J139" s="1218"/>
      <c r="K139" s="1222"/>
      <c r="L139" s="1223"/>
    </row>
    <row r="140" spans="2:12" customFormat="1" ht="15.95" customHeight="1" x14ac:dyDescent="0.25">
      <c r="B140" s="1153"/>
      <c r="C140" s="1212"/>
      <c r="D140" s="1213"/>
      <c r="E140" s="1213"/>
      <c r="F140" s="1213"/>
      <c r="G140" s="1213"/>
      <c r="H140" s="1214"/>
      <c r="I140" s="1219"/>
      <c r="J140" s="1220"/>
      <c r="K140" s="1224"/>
      <c r="L140" s="1225"/>
    </row>
    <row r="141" spans="2:12" customFormat="1" ht="15.95" customHeight="1" x14ac:dyDescent="0.25">
      <c r="B141" s="644" t="s">
        <v>130</v>
      </c>
      <c r="C141" s="1226" t="s">
        <v>144</v>
      </c>
      <c r="D141" s="1227"/>
      <c r="E141" s="1227"/>
      <c r="F141" s="1227"/>
      <c r="G141" s="1227"/>
      <c r="H141" s="1228"/>
      <c r="I141" s="1229">
        <f>I135*I138</f>
        <v>0</v>
      </c>
      <c r="J141" s="1230"/>
      <c r="K141" s="1229">
        <f>K135*K138</f>
        <v>0</v>
      </c>
      <c r="L141" s="1231"/>
    </row>
    <row r="142" spans="2:12" customFormat="1" ht="15.95" customHeight="1" x14ac:dyDescent="0.25">
      <c r="B142" s="642" t="s">
        <v>145</v>
      </c>
      <c r="C142" s="1226" t="s">
        <v>146</v>
      </c>
      <c r="D142" s="1227"/>
      <c r="E142" s="1227"/>
      <c r="F142" s="1227"/>
      <c r="G142" s="1227"/>
      <c r="H142" s="1228"/>
      <c r="I142" s="1232">
        <v>0</v>
      </c>
      <c r="J142" s="1200"/>
      <c r="K142" s="1232">
        <v>0</v>
      </c>
      <c r="L142" s="1233"/>
    </row>
    <row r="143" spans="2:12" customFormat="1" ht="15.95" customHeight="1" thickBot="1" x14ac:dyDescent="0.3">
      <c r="B143" s="214" t="s">
        <v>147</v>
      </c>
      <c r="C143" s="1167" t="s">
        <v>148</v>
      </c>
      <c r="D143" s="1168"/>
      <c r="E143" s="1168"/>
      <c r="F143" s="1168"/>
      <c r="G143" s="1168"/>
      <c r="H143" s="1169"/>
      <c r="I143" s="1170">
        <f>I141-I142</f>
        <v>0</v>
      </c>
      <c r="J143" s="1171"/>
      <c r="K143" s="1170">
        <f>K141-K142</f>
        <v>0</v>
      </c>
      <c r="L143" s="1172"/>
    </row>
    <row r="144" spans="2:12" customFormat="1" ht="15.95" customHeight="1" thickBot="1" x14ac:dyDescent="0.3">
      <c r="B144" s="1173" t="s">
        <v>149</v>
      </c>
      <c r="C144" s="1174"/>
      <c r="D144" s="1174"/>
      <c r="E144" s="1174"/>
      <c r="F144" s="1174"/>
      <c r="G144" s="1174"/>
      <c r="H144" s="1174"/>
      <c r="I144" s="1174"/>
      <c r="J144" s="1174"/>
      <c r="K144" s="1174"/>
      <c r="L144" s="1175"/>
    </row>
    <row r="145" spans="2:12" customFormat="1" ht="15.95" customHeight="1" x14ac:dyDescent="0.25">
      <c r="B145" s="1176" t="s">
        <v>150</v>
      </c>
      <c r="C145" s="1177"/>
      <c r="D145" s="1177"/>
      <c r="E145" s="1177"/>
      <c r="F145" s="1177"/>
      <c r="G145" s="1177"/>
      <c r="H145" s="1178"/>
      <c r="I145" s="1185">
        <v>0</v>
      </c>
      <c r="J145" s="1186"/>
      <c r="K145" s="1185">
        <v>0</v>
      </c>
      <c r="L145" s="1191"/>
    </row>
    <row r="146" spans="2:12" customFormat="1" ht="9.75" customHeight="1" x14ac:dyDescent="0.25">
      <c r="B146" s="1179"/>
      <c r="C146" s="1180"/>
      <c r="D146" s="1180"/>
      <c r="E146" s="1180"/>
      <c r="F146" s="1180"/>
      <c r="G146" s="1180"/>
      <c r="H146" s="1181"/>
      <c r="I146" s="1187"/>
      <c r="J146" s="1188"/>
      <c r="K146" s="1187"/>
      <c r="L146" s="1192"/>
    </row>
    <row r="147" spans="2:12" customFormat="1" ht="15.95" customHeight="1" x14ac:dyDescent="0.25">
      <c r="B147" s="1182"/>
      <c r="C147" s="1183"/>
      <c r="D147" s="1183"/>
      <c r="E147" s="1183"/>
      <c r="F147" s="1183"/>
      <c r="G147" s="1183"/>
      <c r="H147" s="1184"/>
      <c r="I147" s="1189"/>
      <c r="J147" s="1190"/>
      <c r="K147" s="1189"/>
      <c r="L147" s="1193"/>
    </row>
    <row r="148" spans="2:12" customFormat="1" ht="11.25" customHeight="1" x14ac:dyDescent="0.25">
      <c r="B148" s="1194" t="s">
        <v>151</v>
      </c>
      <c r="C148" s="1195"/>
      <c r="D148" s="1195"/>
      <c r="E148" s="1195"/>
      <c r="F148" s="1195"/>
      <c r="G148" s="1195"/>
      <c r="H148" s="1196"/>
      <c r="I148" s="1200">
        <v>0</v>
      </c>
      <c r="J148" s="1201"/>
      <c r="K148" s="1200">
        <v>0</v>
      </c>
      <c r="L148" s="1204"/>
    </row>
    <row r="149" spans="2:12" customFormat="1" ht="15.95" customHeight="1" thickBot="1" x14ac:dyDescent="0.3">
      <c r="B149" s="1197"/>
      <c r="C149" s="1198"/>
      <c r="D149" s="1198"/>
      <c r="E149" s="1198"/>
      <c r="F149" s="1198"/>
      <c r="G149" s="1198"/>
      <c r="H149" s="1199"/>
      <c r="I149" s="1202"/>
      <c r="J149" s="1203"/>
      <c r="K149" s="1202"/>
      <c r="L149" s="1205"/>
    </row>
    <row r="150" spans="2:12" customFormat="1" ht="15.95" customHeight="1" x14ac:dyDescent="0.25">
      <c r="B150" s="1148" t="s">
        <v>152</v>
      </c>
      <c r="C150" s="1149"/>
      <c r="D150" s="1149" t="s">
        <v>153</v>
      </c>
      <c r="E150" s="1149"/>
      <c r="F150" s="1149"/>
      <c r="G150" s="1149"/>
      <c r="H150" s="1149"/>
      <c r="I150" s="1149" t="s">
        <v>154</v>
      </c>
      <c r="J150" s="1149"/>
      <c r="K150" s="1149"/>
      <c r="L150" s="1150"/>
    </row>
    <row r="151" spans="2:12" customFormat="1" ht="15.95" customHeight="1" x14ac:dyDescent="0.25">
      <c r="B151" s="1151" t="s">
        <v>155</v>
      </c>
      <c r="C151" s="1152"/>
      <c r="D151" s="1155" t="s">
        <v>232</v>
      </c>
      <c r="E151" s="1155"/>
      <c r="F151" s="1155"/>
      <c r="G151" s="1155"/>
      <c r="H151" s="1155"/>
      <c r="I151" s="1157" t="s">
        <v>156</v>
      </c>
      <c r="J151" s="1157"/>
      <c r="K151" s="1157"/>
      <c r="L151" s="1158"/>
    </row>
    <row r="152" spans="2:12" customFormat="1" ht="8.25" customHeight="1" x14ac:dyDescent="0.25">
      <c r="B152" s="1153"/>
      <c r="C152" s="1154"/>
      <c r="D152" s="1156"/>
      <c r="E152" s="1156"/>
      <c r="F152" s="1156"/>
      <c r="G152" s="1156"/>
      <c r="H152" s="1156"/>
      <c r="I152" s="1159"/>
      <c r="J152" s="1159"/>
      <c r="K152" s="1159"/>
      <c r="L152" s="1160"/>
    </row>
    <row r="153" spans="2:12" customFormat="1" ht="15.95" customHeight="1" x14ac:dyDescent="0.25">
      <c r="B153" s="1153"/>
      <c r="C153" s="1154"/>
      <c r="D153" s="1156"/>
      <c r="E153" s="1156"/>
      <c r="F153" s="1156"/>
      <c r="G153" s="1156"/>
      <c r="H153" s="1156"/>
      <c r="I153" s="1159"/>
      <c r="J153" s="1159"/>
      <c r="K153" s="1159"/>
      <c r="L153" s="1160"/>
    </row>
    <row r="154" spans="2:12" customFormat="1" ht="15.95" customHeight="1" x14ac:dyDescent="0.25">
      <c r="B154" s="1161" t="s">
        <v>157</v>
      </c>
      <c r="C154" s="1154"/>
      <c r="D154" s="1156" t="s">
        <v>158</v>
      </c>
      <c r="E154" s="1156"/>
      <c r="F154" s="1156"/>
      <c r="G154" s="1156"/>
      <c r="H154" s="1156"/>
      <c r="I154" s="1159" t="s">
        <v>159</v>
      </c>
      <c r="J154" s="1159"/>
      <c r="K154" s="1159"/>
      <c r="L154" s="1160"/>
    </row>
    <row r="155" spans="2:12" customFormat="1" ht="15.95" customHeight="1" x14ac:dyDescent="0.25">
      <c r="B155" s="1153"/>
      <c r="C155" s="1154"/>
      <c r="D155" s="1156"/>
      <c r="E155" s="1156"/>
      <c r="F155" s="1156"/>
      <c r="G155" s="1156"/>
      <c r="H155" s="1156"/>
      <c r="I155" s="1159"/>
      <c r="J155" s="1159"/>
      <c r="K155" s="1159"/>
      <c r="L155" s="1160"/>
    </row>
    <row r="156" spans="2:12" customFormat="1" ht="15.95" customHeight="1" thickBot="1" x14ac:dyDescent="0.3">
      <c r="B156" s="1162"/>
      <c r="C156" s="1163"/>
      <c r="D156" s="1164"/>
      <c r="E156" s="1164"/>
      <c r="F156" s="1164"/>
      <c r="G156" s="1164"/>
      <c r="H156" s="1164"/>
      <c r="I156" s="1165"/>
      <c r="J156" s="1165"/>
      <c r="K156" s="1165"/>
      <c r="L156" s="1166"/>
    </row>
    <row r="157" spans="2:12" customFormat="1" ht="15.95" customHeight="1" thickBot="1" x14ac:dyDescent="0.3"/>
    <row r="158" spans="2:12" customFormat="1" ht="15.95" customHeight="1" x14ac:dyDescent="0.25">
      <c r="B158" s="1266" t="s">
        <v>105</v>
      </c>
      <c r="C158" s="1267"/>
      <c r="D158" s="1267"/>
      <c r="E158" s="1267"/>
      <c r="F158" s="1267"/>
      <c r="G158" s="1267"/>
      <c r="H158" s="1267"/>
      <c r="I158" s="1267"/>
      <c r="J158" s="1267"/>
      <c r="K158" s="1267"/>
      <c r="L158" s="1268"/>
    </row>
    <row r="159" spans="2:12" customFormat="1" ht="15.95" customHeight="1" x14ac:dyDescent="0.25">
      <c r="B159" s="1269"/>
      <c r="C159" s="1270"/>
      <c r="D159" s="1270"/>
      <c r="E159" s="1270"/>
      <c r="F159" s="1270"/>
      <c r="G159" s="1270"/>
      <c r="H159" s="1270"/>
      <c r="I159" s="1270"/>
      <c r="J159" s="1270"/>
      <c r="K159" s="1270"/>
      <c r="L159" s="1271"/>
    </row>
    <row r="160" spans="2:12" customFormat="1" ht="15.95" customHeight="1" thickBot="1" x14ac:dyDescent="0.3">
      <c r="B160" s="1269"/>
      <c r="C160" s="1270"/>
      <c r="D160" s="1270"/>
      <c r="E160" s="1270"/>
      <c r="F160" s="1270"/>
      <c r="G160" s="1270"/>
      <c r="H160" s="1270"/>
      <c r="I160" s="1270"/>
      <c r="J160" s="1270"/>
      <c r="K160" s="1270"/>
      <c r="L160" s="1271"/>
    </row>
    <row r="161" spans="2:12" customFormat="1" ht="15.95" customHeight="1" x14ac:dyDescent="0.25">
      <c r="B161" s="1263" t="s">
        <v>106</v>
      </c>
      <c r="C161" s="1264"/>
      <c r="D161" s="1264"/>
      <c r="E161" s="1264"/>
      <c r="F161" s="1264"/>
      <c r="G161" s="1264"/>
      <c r="H161" s="1272" t="s">
        <v>107</v>
      </c>
      <c r="I161" s="1275" t="s">
        <v>160</v>
      </c>
      <c r="J161" s="1276"/>
      <c r="K161" s="1275" t="s">
        <v>161</v>
      </c>
      <c r="L161" s="1277"/>
    </row>
    <row r="162" spans="2:12" customFormat="1" ht="15.95" customHeight="1" x14ac:dyDescent="0.25">
      <c r="B162" s="1265" t="s">
        <v>110</v>
      </c>
      <c r="C162" s="744"/>
      <c r="D162" s="744"/>
      <c r="E162" s="744"/>
      <c r="F162" s="744"/>
      <c r="G162" s="744"/>
      <c r="H162" s="1273"/>
      <c r="I162" s="1278" t="s">
        <v>2</v>
      </c>
      <c r="J162" s="1279"/>
      <c r="K162" s="1278"/>
      <c r="L162" s="1284"/>
    </row>
    <row r="163" spans="2:12" customFormat="1" ht="15.95" customHeight="1" x14ac:dyDescent="0.25">
      <c r="B163" s="1265" t="s">
        <v>111</v>
      </c>
      <c r="C163" s="744"/>
      <c r="D163" s="744"/>
      <c r="E163" s="744"/>
      <c r="F163" s="744"/>
      <c r="G163" s="744"/>
      <c r="H163" s="1273"/>
      <c r="I163" s="1280"/>
      <c r="J163" s="1281"/>
      <c r="K163" s="1280"/>
      <c r="L163" s="1285"/>
    </row>
    <row r="164" spans="2:12" customFormat="1" ht="15.95" customHeight="1" thickBot="1" x14ac:dyDescent="0.3">
      <c r="B164" s="1287"/>
      <c r="C164" s="1288"/>
      <c r="D164" s="1288"/>
      <c r="E164" s="1288"/>
      <c r="F164" s="1288"/>
      <c r="G164" s="1289"/>
      <c r="H164" s="1274"/>
      <c r="I164" s="1282"/>
      <c r="J164" s="1283"/>
      <c r="K164" s="1282"/>
      <c r="L164" s="1286"/>
    </row>
    <row r="165" spans="2:12" customFormat="1" ht="15.95" customHeight="1" x14ac:dyDescent="0.25">
      <c r="B165" s="1243" t="s">
        <v>112</v>
      </c>
      <c r="C165" s="1244"/>
      <c r="D165" s="1244"/>
      <c r="E165" s="1244"/>
      <c r="F165" s="1244"/>
      <c r="G165" s="1244"/>
      <c r="H165" s="1244"/>
      <c r="I165" s="1244"/>
      <c r="J165" s="1244"/>
      <c r="K165" s="1244"/>
      <c r="L165" s="1245"/>
    </row>
    <row r="166" spans="2:12" customFormat="1" ht="15.95" customHeight="1" x14ac:dyDescent="0.25">
      <c r="B166" s="1290"/>
      <c r="C166" s="1291"/>
      <c r="D166" s="1291"/>
      <c r="E166" s="1291"/>
      <c r="F166" s="1291"/>
      <c r="G166" s="1291"/>
      <c r="H166" s="1291"/>
      <c r="I166" s="1291"/>
      <c r="J166" s="1291"/>
      <c r="K166" s="1291"/>
      <c r="L166" s="1292"/>
    </row>
    <row r="167" spans="2:12" customFormat="1" ht="15.95" customHeight="1" thickBot="1" x14ac:dyDescent="0.3">
      <c r="B167" s="1293" t="s">
        <v>113</v>
      </c>
      <c r="C167" s="1294"/>
      <c r="D167" s="1294"/>
      <c r="E167" s="1294"/>
      <c r="F167" s="1294"/>
      <c r="G167" s="1294"/>
      <c r="H167" s="1295"/>
      <c r="I167" s="1296">
        <v>12</v>
      </c>
      <c r="J167" s="1296"/>
      <c r="K167" s="1296">
        <v>12</v>
      </c>
      <c r="L167" s="1297"/>
    </row>
    <row r="168" spans="2:12" customFormat="1" ht="15.95" customHeight="1" thickBot="1" x14ac:dyDescent="0.3">
      <c r="B168" s="1173" t="s">
        <v>114</v>
      </c>
      <c r="C168" s="1174"/>
      <c r="D168" s="1174"/>
      <c r="E168" s="1174"/>
      <c r="F168" s="1174"/>
      <c r="G168" s="1174"/>
      <c r="H168" s="1174"/>
      <c r="I168" s="1174"/>
      <c r="J168" s="1174"/>
      <c r="K168" s="1174"/>
      <c r="L168" s="1175"/>
    </row>
    <row r="169" spans="2:12" customFormat="1" ht="15.95" customHeight="1" x14ac:dyDescent="0.25">
      <c r="B169" s="643" t="s">
        <v>115</v>
      </c>
      <c r="C169" s="1298" t="s">
        <v>279</v>
      </c>
      <c r="D169" s="1299"/>
      <c r="E169" s="1299"/>
      <c r="F169" s="1299"/>
      <c r="G169" s="1299"/>
      <c r="H169" s="1300"/>
      <c r="I169" s="1301">
        <v>0</v>
      </c>
      <c r="J169" s="1301"/>
      <c r="K169" s="1253">
        <v>0</v>
      </c>
      <c r="L169" s="1255"/>
    </row>
    <row r="170" spans="2:12" customFormat="1" ht="15.95" customHeight="1" x14ac:dyDescent="0.25">
      <c r="B170" s="644" t="s">
        <v>116</v>
      </c>
      <c r="C170" s="1226" t="s">
        <v>117</v>
      </c>
      <c r="D170" s="1227"/>
      <c r="E170" s="1227"/>
      <c r="F170" s="1227"/>
      <c r="G170" s="1227"/>
      <c r="H170" s="1228"/>
      <c r="I170" s="1237">
        <v>0</v>
      </c>
      <c r="J170" s="1237"/>
      <c r="K170" s="1237">
        <v>0</v>
      </c>
      <c r="L170" s="1238"/>
    </row>
    <row r="171" spans="2:12" customFormat="1" ht="15.95" customHeight="1" x14ac:dyDescent="0.25">
      <c r="B171" s="644" t="s">
        <v>118</v>
      </c>
      <c r="C171" s="1226" t="s">
        <v>119</v>
      </c>
      <c r="D171" s="1227"/>
      <c r="E171" s="1227"/>
      <c r="F171" s="1227"/>
      <c r="G171" s="1227"/>
      <c r="H171" s="1228"/>
      <c r="I171" s="1253">
        <v>0</v>
      </c>
      <c r="J171" s="1253"/>
      <c r="K171" s="1237">
        <v>0</v>
      </c>
      <c r="L171" s="1238"/>
    </row>
    <row r="172" spans="2:12" customFormat="1" ht="15.95" customHeight="1" x14ac:dyDescent="0.25">
      <c r="B172" s="644" t="s">
        <v>120</v>
      </c>
      <c r="C172" s="1226" t="s">
        <v>121</v>
      </c>
      <c r="D172" s="1227"/>
      <c r="E172" s="1227"/>
      <c r="F172" s="1227"/>
      <c r="G172" s="1227"/>
      <c r="H172" s="1228"/>
      <c r="I172" s="1237">
        <v>0</v>
      </c>
      <c r="J172" s="1237"/>
      <c r="K172" s="1237">
        <v>0</v>
      </c>
      <c r="L172" s="1238"/>
    </row>
    <row r="173" spans="2:12" customFormat="1" ht="15.95" customHeight="1" x14ac:dyDescent="0.25">
      <c r="B173" s="644" t="s">
        <v>122</v>
      </c>
      <c r="C173" s="1226" t="s">
        <v>123</v>
      </c>
      <c r="D173" s="1227"/>
      <c r="E173" s="1227"/>
      <c r="F173" s="1227"/>
      <c r="G173" s="1227"/>
      <c r="H173" s="1228"/>
      <c r="I173" s="1237">
        <v>0</v>
      </c>
      <c r="J173" s="1237"/>
      <c r="K173" s="1237">
        <v>0</v>
      </c>
      <c r="L173" s="1238"/>
    </row>
    <row r="174" spans="2:12" customFormat="1" ht="15.95" customHeight="1" x14ac:dyDescent="0.25">
      <c r="B174" s="644" t="s">
        <v>124</v>
      </c>
      <c r="C174" s="1234" t="s">
        <v>125</v>
      </c>
      <c r="D174" s="1235"/>
      <c r="E174" s="1235"/>
      <c r="F174" s="1235"/>
      <c r="G174" s="1235"/>
      <c r="H174" s="1236"/>
      <c r="I174" s="1237">
        <v>0</v>
      </c>
      <c r="J174" s="1237"/>
      <c r="K174" s="1237">
        <v>0</v>
      </c>
      <c r="L174" s="1238"/>
    </row>
    <row r="175" spans="2:12" customFormat="1" ht="15.95" customHeight="1" x14ac:dyDescent="0.25">
      <c r="B175" s="644" t="s">
        <v>126</v>
      </c>
      <c r="C175" s="1226" t="s">
        <v>127</v>
      </c>
      <c r="D175" s="1227"/>
      <c r="E175" s="1227"/>
      <c r="F175" s="1227"/>
      <c r="G175" s="1227"/>
      <c r="H175" s="1228"/>
      <c r="I175" s="1237">
        <v>0</v>
      </c>
      <c r="J175" s="1237"/>
      <c r="K175" s="1237">
        <v>0</v>
      </c>
      <c r="L175" s="1238"/>
    </row>
    <row r="176" spans="2:12" customFormat="1" ht="14.25" customHeight="1" x14ac:dyDescent="0.25">
      <c r="B176" s="1261" t="s">
        <v>128</v>
      </c>
      <c r="C176" s="1206" t="s">
        <v>129</v>
      </c>
      <c r="D176" s="1207"/>
      <c r="E176" s="1207"/>
      <c r="F176" s="1207"/>
      <c r="G176" s="1207"/>
      <c r="H176" s="1208"/>
      <c r="I176" s="1200">
        <v>0</v>
      </c>
      <c r="J176" s="1201"/>
      <c r="K176" s="1200">
        <v>0</v>
      </c>
      <c r="L176" s="1204"/>
    </row>
    <row r="177" spans="2:12" customFormat="1" ht="15.95" customHeight="1" x14ac:dyDescent="0.25">
      <c r="B177" s="1249"/>
      <c r="C177" s="1212"/>
      <c r="D177" s="1213"/>
      <c r="E177" s="1213"/>
      <c r="F177" s="1213"/>
      <c r="G177" s="1213"/>
      <c r="H177" s="1214"/>
      <c r="I177" s="1189"/>
      <c r="J177" s="1190"/>
      <c r="K177" s="1189"/>
      <c r="L177" s="1193"/>
    </row>
    <row r="178" spans="2:12" customFormat="1" ht="15.95" customHeight="1" x14ac:dyDescent="0.25">
      <c r="B178" s="649" t="s">
        <v>504</v>
      </c>
      <c r="C178" s="1234" t="s">
        <v>505</v>
      </c>
      <c r="D178" s="1235"/>
      <c r="E178" s="1235"/>
      <c r="F178" s="1235"/>
      <c r="G178" s="1235"/>
      <c r="H178" s="1236"/>
      <c r="I178" s="1258">
        <v>0</v>
      </c>
      <c r="J178" s="1259"/>
      <c r="K178" s="1258">
        <v>0</v>
      </c>
      <c r="L178" s="1260"/>
    </row>
    <row r="179" spans="2:12" customFormat="1" ht="15.95" customHeight="1" x14ac:dyDescent="0.25">
      <c r="B179" s="644" t="s">
        <v>130</v>
      </c>
      <c r="C179" s="1226" t="s">
        <v>131</v>
      </c>
      <c r="D179" s="1227"/>
      <c r="E179" s="1227"/>
      <c r="F179" s="1227"/>
      <c r="G179" s="1227"/>
      <c r="H179" s="1228"/>
      <c r="I179" s="1229">
        <f>I169-I170+I171+I172+I173+I174+I175+I176+I178</f>
        <v>0</v>
      </c>
      <c r="J179" s="1229"/>
      <c r="K179" s="1229">
        <f>K169-K170+K171+K172+K173+K174+K175+K176+K178</f>
        <v>0</v>
      </c>
      <c r="L179" s="1231"/>
    </row>
    <row r="180" spans="2:12" customFormat="1" ht="15.95" customHeight="1" x14ac:dyDescent="0.25">
      <c r="B180" s="644" t="s">
        <v>132</v>
      </c>
      <c r="C180" s="1226" t="s">
        <v>133</v>
      </c>
      <c r="D180" s="1227"/>
      <c r="E180" s="1227"/>
      <c r="F180" s="1227"/>
      <c r="G180" s="1227"/>
      <c r="H180" s="1228"/>
      <c r="I180" s="1262">
        <f>I167</f>
        <v>12</v>
      </c>
      <c r="J180" s="1262"/>
      <c r="K180" s="1262">
        <f>K167</f>
        <v>12</v>
      </c>
      <c r="L180" s="1231"/>
    </row>
    <row r="181" spans="2:12" customFormat="1" ht="15.95" customHeight="1" x14ac:dyDescent="0.25">
      <c r="B181" s="642"/>
      <c r="C181" s="1226" t="s">
        <v>134</v>
      </c>
      <c r="D181" s="1227"/>
      <c r="E181" s="1227"/>
      <c r="F181" s="1227"/>
      <c r="G181" s="1227"/>
      <c r="H181" s="1228"/>
      <c r="I181" s="1230">
        <f>I179/I180</f>
        <v>0</v>
      </c>
      <c r="J181" s="1256"/>
      <c r="K181" s="1230">
        <f>K179/K180</f>
        <v>0</v>
      </c>
      <c r="L181" s="1257"/>
    </row>
    <row r="182" spans="2:12" customFormat="1" ht="15.95" customHeight="1" x14ac:dyDescent="0.25">
      <c r="B182" s="642" t="s">
        <v>135</v>
      </c>
      <c r="C182" s="1234" t="s">
        <v>136</v>
      </c>
      <c r="D182" s="1235"/>
      <c r="E182" s="1235"/>
      <c r="F182" s="1235"/>
      <c r="G182" s="1235"/>
      <c r="H182" s="1236"/>
      <c r="I182" s="1237">
        <v>0</v>
      </c>
      <c r="J182" s="1237"/>
      <c r="K182" s="1237">
        <v>0</v>
      </c>
      <c r="L182" s="1238"/>
    </row>
    <row r="183" spans="2:12" customFormat="1" ht="15.95" customHeight="1" thickBot="1" x14ac:dyDescent="0.3">
      <c r="B183" s="214" t="s">
        <v>137</v>
      </c>
      <c r="C183" s="1167" t="s">
        <v>138</v>
      </c>
      <c r="D183" s="1168"/>
      <c r="E183" s="1168"/>
      <c r="F183" s="1168"/>
      <c r="G183" s="1168"/>
      <c r="H183" s="1169"/>
      <c r="I183" s="1239">
        <f>+I181-I182</f>
        <v>0</v>
      </c>
      <c r="J183" s="1170"/>
      <c r="K183" s="1170">
        <f>+K181-K182</f>
        <v>0</v>
      </c>
      <c r="L183" s="1172"/>
    </row>
    <row r="184" spans="2:12" customFormat="1" ht="15.95" customHeight="1" x14ac:dyDescent="0.25">
      <c r="B184" s="1240" t="s">
        <v>139</v>
      </c>
      <c r="C184" s="1241"/>
      <c r="D184" s="1241"/>
      <c r="E184" s="1241"/>
      <c r="F184" s="1241"/>
      <c r="G184" s="1241"/>
      <c r="H184" s="1241"/>
      <c r="I184" s="1241"/>
      <c r="J184" s="1241"/>
      <c r="K184" s="1241"/>
      <c r="L184" s="1242"/>
    </row>
    <row r="185" spans="2:12" customFormat="1" ht="15.95" customHeight="1" x14ac:dyDescent="0.25">
      <c r="B185" s="1243"/>
      <c r="C185" s="1244"/>
      <c r="D185" s="1244"/>
      <c r="E185" s="1244"/>
      <c r="F185" s="1244"/>
      <c r="G185" s="1244"/>
      <c r="H185" s="1244"/>
      <c r="I185" s="1244"/>
      <c r="J185" s="1244"/>
      <c r="K185" s="1244"/>
      <c r="L185" s="1245"/>
    </row>
    <row r="186" spans="2:12" customFormat="1" ht="15.95" customHeight="1" thickBot="1" x14ac:dyDescent="0.3">
      <c r="B186" s="1246"/>
      <c r="C186" s="1247"/>
      <c r="D186" s="1247"/>
      <c r="E186" s="1247"/>
      <c r="F186" s="1247"/>
      <c r="G186" s="1247"/>
      <c r="H186" s="1247"/>
      <c r="I186" s="1247"/>
      <c r="J186" s="1247"/>
      <c r="K186" s="1247"/>
      <c r="L186" s="1248"/>
    </row>
    <row r="187" spans="2:12" customFormat="1" ht="9" customHeight="1" x14ac:dyDescent="0.25">
      <c r="B187" s="1249" t="s">
        <v>140</v>
      </c>
      <c r="C187" s="1250" t="s">
        <v>141</v>
      </c>
      <c r="D187" s="1251"/>
      <c r="E187" s="1251"/>
      <c r="F187" s="1251"/>
      <c r="G187" s="1251"/>
      <c r="H187" s="1252"/>
      <c r="I187" s="1253">
        <v>0</v>
      </c>
      <c r="J187" s="1189"/>
      <c r="K187" s="1253">
        <v>0</v>
      </c>
      <c r="L187" s="1255"/>
    </row>
    <row r="188" spans="2:12" customFormat="1" ht="15.95" customHeight="1" x14ac:dyDescent="0.25">
      <c r="B188" s="1153"/>
      <c r="C188" s="1209"/>
      <c r="D188" s="1210"/>
      <c r="E188" s="1210"/>
      <c r="F188" s="1210"/>
      <c r="G188" s="1210"/>
      <c r="H188" s="1211"/>
      <c r="I188" s="1237"/>
      <c r="J188" s="1254"/>
      <c r="K188" s="1237"/>
      <c r="L188" s="1238"/>
    </row>
    <row r="189" spans="2:12" customFormat="1" ht="15.95" customHeight="1" x14ac:dyDescent="0.25">
      <c r="B189" s="1153"/>
      <c r="C189" s="1212"/>
      <c r="D189" s="1213"/>
      <c r="E189" s="1213"/>
      <c r="F189" s="1213"/>
      <c r="G189" s="1213"/>
      <c r="H189" s="1214"/>
      <c r="I189" s="1237"/>
      <c r="J189" s="1254"/>
      <c r="K189" s="1237"/>
      <c r="L189" s="1238"/>
    </row>
    <row r="190" spans="2:12" customFormat="1" ht="4.5" customHeight="1" x14ac:dyDescent="0.25">
      <c r="B190" s="1153" t="s">
        <v>142</v>
      </c>
      <c r="C190" s="1206" t="s">
        <v>143</v>
      </c>
      <c r="D190" s="1207"/>
      <c r="E190" s="1207"/>
      <c r="F190" s="1207"/>
      <c r="G190" s="1207"/>
      <c r="H190" s="1208"/>
      <c r="I190" s="1215">
        <v>0.75</v>
      </c>
      <c r="J190" s="1216"/>
      <c r="K190" s="1215">
        <v>0.75</v>
      </c>
      <c r="L190" s="1221"/>
    </row>
    <row r="191" spans="2:12" customFormat="1" ht="15.95" customHeight="1" x14ac:dyDescent="0.25">
      <c r="B191" s="1153"/>
      <c r="C191" s="1209"/>
      <c r="D191" s="1210"/>
      <c r="E191" s="1210"/>
      <c r="F191" s="1210"/>
      <c r="G191" s="1210"/>
      <c r="H191" s="1211"/>
      <c r="I191" s="1217"/>
      <c r="J191" s="1218"/>
      <c r="K191" s="1222"/>
      <c r="L191" s="1223"/>
    </row>
    <row r="192" spans="2:12" customFormat="1" ht="15.95" customHeight="1" x14ac:dyDescent="0.25">
      <c r="B192" s="1153"/>
      <c r="C192" s="1212"/>
      <c r="D192" s="1213"/>
      <c r="E192" s="1213"/>
      <c r="F192" s="1213"/>
      <c r="G192" s="1213"/>
      <c r="H192" s="1214"/>
      <c r="I192" s="1219"/>
      <c r="J192" s="1220"/>
      <c r="K192" s="1224"/>
      <c r="L192" s="1225"/>
    </row>
    <row r="193" spans="2:12" customFormat="1" ht="15.95" customHeight="1" x14ac:dyDescent="0.25">
      <c r="B193" s="644" t="s">
        <v>130</v>
      </c>
      <c r="C193" s="1226" t="s">
        <v>144</v>
      </c>
      <c r="D193" s="1227"/>
      <c r="E193" s="1227"/>
      <c r="F193" s="1227"/>
      <c r="G193" s="1227"/>
      <c r="H193" s="1228"/>
      <c r="I193" s="1229">
        <f>I187*I190</f>
        <v>0</v>
      </c>
      <c r="J193" s="1230"/>
      <c r="K193" s="1229">
        <f>K187*K190</f>
        <v>0</v>
      </c>
      <c r="L193" s="1231"/>
    </row>
    <row r="194" spans="2:12" customFormat="1" ht="15.95" customHeight="1" x14ac:dyDescent="0.25">
      <c r="B194" s="642" t="s">
        <v>145</v>
      </c>
      <c r="C194" s="1226" t="s">
        <v>146</v>
      </c>
      <c r="D194" s="1227"/>
      <c r="E194" s="1227"/>
      <c r="F194" s="1227"/>
      <c r="G194" s="1227"/>
      <c r="H194" s="1228"/>
      <c r="I194" s="1232">
        <v>0</v>
      </c>
      <c r="J194" s="1200"/>
      <c r="K194" s="1232">
        <v>0</v>
      </c>
      <c r="L194" s="1233"/>
    </row>
    <row r="195" spans="2:12" customFormat="1" ht="15.95" customHeight="1" thickBot="1" x14ac:dyDescent="0.3">
      <c r="B195" s="214" t="s">
        <v>147</v>
      </c>
      <c r="C195" s="1167" t="s">
        <v>148</v>
      </c>
      <c r="D195" s="1168"/>
      <c r="E195" s="1168"/>
      <c r="F195" s="1168"/>
      <c r="G195" s="1168"/>
      <c r="H195" s="1169"/>
      <c r="I195" s="1170">
        <f>I193-I194</f>
        <v>0</v>
      </c>
      <c r="J195" s="1171"/>
      <c r="K195" s="1170">
        <f>K193-K194</f>
        <v>0</v>
      </c>
      <c r="L195" s="1172"/>
    </row>
    <row r="196" spans="2:12" customFormat="1" ht="15.95" customHeight="1" thickBot="1" x14ac:dyDescent="0.3">
      <c r="B196" s="1173" t="s">
        <v>149</v>
      </c>
      <c r="C196" s="1174"/>
      <c r="D196" s="1174"/>
      <c r="E196" s="1174"/>
      <c r="F196" s="1174"/>
      <c r="G196" s="1174"/>
      <c r="H196" s="1174"/>
      <c r="I196" s="1174"/>
      <c r="J196" s="1174"/>
      <c r="K196" s="1174"/>
      <c r="L196" s="1175"/>
    </row>
    <row r="197" spans="2:12" customFormat="1" ht="9" customHeight="1" x14ac:dyDescent="0.25">
      <c r="B197" s="1176" t="s">
        <v>150</v>
      </c>
      <c r="C197" s="1177"/>
      <c r="D197" s="1177"/>
      <c r="E197" s="1177"/>
      <c r="F197" s="1177"/>
      <c r="G197" s="1177"/>
      <c r="H197" s="1178"/>
      <c r="I197" s="1185">
        <v>0</v>
      </c>
      <c r="J197" s="1186"/>
      <c r="K197" s="1185">
        <v>0</v>
      </c>
      <c r="L197" s="1191"/>
    </row>
    <row r="198" spans="2:12" customFormat="1" ht="15.95" customHeight="1" x14ac:dyDescent="0.25">
      <c r="B198" s="1179"/>
      <c r="C198" s="1180"/>
      <c r="D198" s="1180"/>
      <c r="E198" s="1180"/>
      <c r="F198" s="1180"/>
      <c r="G198" s="1180"/>
      <c r="H198" s="1181"/>
      <c r="I198" s="1187"/>
      <c r="J198" s="1188"/>
      <c r="K198" s="1187"/>
      <c r="L198" s="1192"/>
    </row>
    <row r="199" spans="2:12" customFormat="1" ht="11.25" customHeight="1" x14ac:dyDescent="0.25">
      <c r="B199" s="1182"/>
      <c r="C199" s="1183"/>
      <c r="D199" s="1183"/>
      <c r="E199" s="1183"/>
      <c r="F199" s="1183"/>
      <c r="G199" s="1183"/>
      <c r="H199" s="1184"/>
      <c r="I199" s="1189"/>
      <c r="J199" s="1190"/>
      <c r="K199" s="1189"/>
      <c r="L199" s="1193"/>
    </row>
    <row r="200" spans="2:12" customFormat="1" ht="15.95" customHeight="1" x14ac:dyDescent="0.25">
      <c r="B200" s="1194" t="s">
        <v>151</v>
      </c>
      <c r="C200" s="1195"/>
      <c r="D200" s="1195"/>
      <c r="E200" s="1195"/>
      <c r="F200" s="1195"/>
      <c r="G200" s="1195"/>
      <c r="H200" s="1196"/>
      <c r="I200" s="1200">
        <v>0</v>
      </c>
      <c r="J200" s="1201"/>
      <c r="K200" s="1200">
        <v>0</v>
      </c>
      <c r="L200" s="1204"/>
    </row>
    <row r="201" spans="2:12" customFormat="1" ht="15.95" customHeight="1" thickBot="1" x14ac:dyDescent="0.3">
      <c r="B201" s="1197"/>
      <c r="C201" s="1198"/>
      <c r="D201" s="1198"/>
      <c r="E201" s="1198"/>
      <c r="F201" s="1198"/>
      <c r="G201" s="1198"/>
      <c r="H201" s="1199"/>
      <c r="I201" s="1202"/>
      <c r="J201" s="1203"/>
      <c r="K201" s="1202"/>
      <c r="L201" s="1205"/>
    </row>
    <row r="202" spans="2:12" customFormat="1" ht="15.95" customHeight="1" x14ac:dyDescent="0.25">
      <c r="B202" s="1148" t="s">
        <v>152</v>
      </c>
      <c r="C202" s="1149"/>
      <c r="D202" s="1149" t="s">
        <v>153</v>
      </c>
      <c r="E202" s="1149"/>
      <c r="F202" s="1149"/>
      <c r="G202" s="1149"/>
      <c r="H202" s="1149"/>
      <c r="I202" s="1149" t="s">
        <v>154</v>
      </c>
      <c r="J202" s="1149"/>
      <c r="K202" s="1149"/>
      <c r="L202" s="1150"/>
    </row>
    <row r="203" spans="2:12" customFormat="1" ht="15.75" customHeight="1" x14ac:dyDescent="0.25">
      <c r="B203" s="1151" t="s">
        <v>155</v>
      </c>
      <c r="C203" s="1152"/>
      <c r="D203" s="1155" t="s">
        <v>232</v>
      </c>
      <c r="E203" s="1155"/>
      <c r="F203" s="1155"/>
      <c r="G203" s="1155"/>
      <c r="H203" s="1155"/>
      <c r="I203" s="1157" t="s">
        <v>156</v>
      </c>
      <c r="J203" s="1157"/>
      <c r="K203" s="1157"/>
      <c r="L203" s="1158"/>
    </row>
    <row r="204" spans="2:12" customFormat="1" ht="15.95" customHeight="1" x14ac:dyDescent="0.25">
      <c r="B204" s="1153"/>
      <c r="C204" s="1154"/>
      <c r="D204" s="1156"/>
      <c r="E204" s="1156"/>
      <c r="F204" s="1156"/>
      <c r="G204" s="1156"/>
      <c r="H204" s="1156"/>
      <c r="I204" s="1159"/>
      <c r="J204" s="1159"/>
      <c r="K204" s="1159"/>
      <c r="L204" s="1160"/>
    </row>
    <row r="205" spans="2:12" customFormat="1" ht="15.95" customHeight="1" x14ac:dyDescent="0.25">
      <c r="B205" s="1153"/>
      <c r="C205" s="1154"/>
      <c r="D205" s="1156"/>
      <c r="E205" s="1156"/>
      <c r="F205" s="1156"/>
      <c r="G205" s="1156"/>
      <c r="H205" s="1156"/>
      <c r="I205" s="1159"/>
      <c r="J205" s="1159"/>
      <c r="K205" s="1159"/>
      <c r="L205" s="1160"/>
    </row>
    <row r="206" spans="2:12" customFormat="1" ht="15.95" customHeight="1" x14ac:dyDescent="0.25">
      <c r="B206" s="1161" t="s">
        <v>157</v>
      </c>
      <c r="C206" s="1154"/>
      <c r="D206" s="1156" t="s">
        <v>158</v>
      </c>
      <c r="E206" s="1156"/>
      <c r="F206" s="1156"/>
      <c r="G206" s="1156"/>
      <c r="H206" s="1156"/>
      <c r="I206" s="1159" t="s">
        <v>159</v>
      </c>
      <c r="J206" s="1159"/>
      <c r="K206" s="1159"/>
      <c r="L206" s="1160"/>
    </row>
    <row r="207" spans="2:12" customFormat="1" ht="15" x14ac:dyDescent="0.25">
      <c r="B207" s="1153"/>
      <c r="C207" s="1154"/>
      <c r="D207" s="1156"/>
      <c r="E207" s="1156"/>
      <c r="F207" s="1156"/>
      <c r="G207" s="1156"/>
      <c r="H207" s="1156"/>
      <c r="I207" s="1159"/>
      <c r="J207" s="1159"/>
      <c r="K207" s="1159"/>
      <c r="L207" s="1160"/>
    </row>
    <row r="208" spans="2:12" customFormat="1" ht="15.75" thickBot="1" x14ac:dyDescent="0.3">
      <c r="B208" s="1162"/>
      <c r="C208" s="1163"/>
      <c r="D208" s="1164"/>
      <c r="E208" s="1164"/>
      <c r="F208" s="1164"/>
      <c r="G208" s="1164"/>
      <c r="H208" s="1164"/>
      <c r="I208" s="1165"/>
      <c r="J208" s="1165"/>
      <c r="K208" s="1165"/>
      <c r="L208" s="1166"/>
    </row>
    <row r="209" customFormat="1" ht="15" x14ac:dyDescent="0.25"/>
  </sheetData>
  <sheetProtection algorithmName="SHA-512" hashValue="PnEgoY7kEMJe1BOrV1UsQPiZH5dtAmGFS/cMen4FXanGqagf2nFMNC0+XAv+41sni82PIsZef2WCkUNo8MjgJA==" saltValue="fqDEWNr9lbWntkuKnCwjkg==" spinCount="100000" sheet="1" objects="1" scenarios="1"/>
  <mergeCells count="368">
    <mergeCell ref="B165:L166"/>
    <mergeCell ref="B167:H167"/>
    <mergeCell ref="I167:J167"/>
    <mergeCell ref="K167:L167"/>
    <mergeCell ref="B168:L168"/>
    <mergeCell ref="C175:H175"/>
    <mergeCell ref="I175:J175"/>
    <mergeCell ref="K175:L175"/>
    <mergeCell ref="C171:H171"/>
    <mergeCell ref="I171:J171"/>
    <mergeCell ref="K171:L171"/>
    <mergeCell ref="C172:H172"/>
    <mergeCell ref="I172:J172"/>
    <mergeCell ref="K172:L172"/>
    <mergeCell ref="C169:H169"/>
    <mergeCell ref="I169:J169"/>
    <mergeCell ref="K169:L169"/>
    <mergeCell ref="C170:H170"/>
    <mergeCell ref="I170:J170"/>
    <mergeCell ref="K170:L170"/>
    <mergeCell ref="C173:H173"/>
    <mergeCell ref="I173:J173"/>
    <mergeCell ref="K173:L173"/>
    <mergeCell ref="C174:H174"/>
    <mergeCell ref="B9:L10"/>
    <mergeCell ref="B11:H11"/>
    <mergeCell ref="I11:J11"/>
    <mergeCell ref="K11:L11"/>
    <mergeCell ref="B12:L12"/>
    <mergeCell ref="C13:H13"/>
    <mergeCell ref="I13:J13"/>
    <mergeCell ref="K13:L13"/>
    <mergeCell ref="B2:L4"/>
    <mergeCell ref="B5:G5"/>
    <mergeCell ref="H5:H8"/>
    <mergeCell ref="I5:J5"/>
    <mergeCell ref="K5:L5"/>
    <mergeCell ref="B6:G6"/>
    <mergeCell ref="I6:J8"/>
    <mergeCell ref="K6:L8"/>
    <mergeCell ref="B7:G7"/>
    <mergeCell ref="B8:G8"/>
    <mergeCell ref="C16:H16"/>
    <mergeCell ref="I16:J16"/>
    <mergeCell ref="K16:L16"/>
    <mergeCell ref="C17:H17"/>
    <mergeCell ref="I17:J17"/>
    <mergeCell ref="K17:L17"/>
    <mergeCell ref="C14:H14"/>
    <mergeCell ref="I14:J14"/>
    <mergeCell ref="K14:L14"/>
    <mergeCell ref="C15:H15"/>
    <mergeCell ref="I15:J15"/>
    <mergeCell ref="K15:L15"/>
    <mergeCell ref="B20:B21"/>
    <mergeCell ref="C20:H21"/>
    <mergeCell ref="I20:J21"/>
    <mergeCell ref="K20:L21"/>
    <mergeCell ref="C23:H23"/>
    <mergeCell ref="I23:J23"/>
    <mergeCell ref="K23:L23"/>
    <mergeCell ref="C18:H18"/>
    <mergeCell ref="I18:J18"/>
    <mergeCell ref="K18:L18"/>
    <mergeCell ref="C19:H19"/>
    <mergeCell ref="I19:J19"/>
    <mergeCell ref="K19:L19"/>
    <mergeCell ref="C22:H22"/>
    <mergeCell ref="I22:J22"/>
    <mergeCell ref="K22:L22"/>
    <mergeCell ref="C26:H26"/>
    <mergeCell ref="I26:J26"/>
    <mergeCell ref="K26:L26"/>
    <mergeCell ref="C27:H27"/>
    <mergeCell ref="I27:J27"/>
    <mergeCell ref="K27:L27"/>
    <mergeCell ref="C24:H24"/>
    <mergeCell ref="I24:J24"/>
    <mergeCell ref="K24:L24"/>
    <mergeCell ref="C25:H25"/>
    <mergeCell ref="I25:J25"/>
    <mergeCell ref="K25:L25"/>
    <mergeCell ref="B28:L30"/>
    <mergeCell ref="B31:B33"/>
    <mergeCell ref="C31:H33"/>
    <mergeCell ref="I31:J33"/>
    <mergeCell ref="K31:L33"/>
    <mergeCell ref="B34:B36"/>
    <mergeCell ref="C34:H36"/>
    <mergeCell ref="I34:J36"/>
    <mergeCell ref="K34:L36"/>
    <mergeCell ref="C39:H39"/>
    <mergeCell ref="I39:J39"/>
    <mergeCell ref="K39:L39"/>
    <mergeCell ref="B40:L40"/>
    <mergeCell ref="B41:H43"/>
    <mergeCell ref="I41:J43"/>
    <mergeCell ref="K41:L43"/>
    <mergeCell ref="C37:H37"/>
    <mergeCell ref="I37:J37"/>
    <mergeCell ref="K37:L37"/>
    <mergeCell ref="C38:H38"/>
    <mergeCell ref="I38:J38"/>
    <mergeCell ref="K38:L38"/>
    <mergeCell ref="B47:C49"/>
    <mergeCell ref="D47:H49"/>
    <mergeCell ref="I47:L49"/>
    <mergeCell ref="B50:C52"/>
    <mergeCell ref="D50:H52"/>
    <mergeCell ref="I50:L52"/>
    <mergeCell ref="B44:H45"/>
    <mergeCell ref="I44:J45"/>
    <mergeCell ref="K44:L45"/>
    <mergeCell ref="B46:C46"/>
    <mergeCell ref="D46:H46"/>
    <mergeCell ref="I46:L46"/>
    <mergeCell ref="C66:H66"/>
    <mergeCell ref="I66:J66"/>
    <mergeCell ref="K66:L66"/>
    <mergeCell ref="B58:G58"/>
    <mergeCell ref="B59:G59"/>
    <mergeCell ref="B60:G60"/>
    <mergeCell ref="B54:L56"/>
    <mergeCell ref="B57:G57"/>
    <mergeCell ref="H57:H60"/>
    <mergeCell ref="I57:J57"/>
    <mergeCell ref="K57:L57"/>
    <mergeCell ref="I58:J60"/>
    <mergeCell ref="K58:L60"/>
    <mergeCell ref="B61:L62"/>
    <mergeCell ref="B63:H63"/>
    <mergeCell ref="I63:J63"/>
    <mergeCell ref="K63:L63"/>
    <mergeCell ref="B64:L64"/>
    <mergeCell ref="C65:H65"/>
    <mergeCell ref="I65:J65"/>
    <mergeCell ref="K65:L65"/>
    <mergeCell ref="C69:H69"/>
    <mergeCell ref="I69:J69"/>
    <mergeCell ref="K69:L69"/>
    <mergeCell ref="C70:H70"/>
    <mergeCell ref="I70:J70"/>
    <mergeCell ref="K70:L70"/>
    <mergeCell ref="C67:H67"/>
    <mergeCell ref="I67:J67"/>
    <mergeCell ref="K67:L67"/>
    <mergeCell ref="C68:H68"/>
    <mergeCell ref="I68:J68"/>
    <mergeCell ref="K68:L68"/>
    <mergeCell ref="C75:H75"/>
    <mergeCell ref="I75:J75"/>
    <mergeCell ref="K75:L75"/>
    <mergeCell ref="C71:H71"/>
    <mergeCell ref="I71:J71"/>
    <mergeCell ref="K71:L71"/>
    <mergeCell ref="B72:B73"/>
    <mergeCell ref="C72:H73"/>
    <mergeCell ref="I72:J73"/>
    <mergeCell ref="K72:L73"/>
    <mergeCell ref="C74:H74"/>
    <mergeCell ref="I74:J74"/>
    <mergeCell ref="K74:L74"/>
    <mergeCell ref="C78:H78"/>
    <mergeCell ref="I78:J78"/>
    <mergeCell ref="K78:L78"/>
    <mergeCell ref="C79:H79"/>
    <mergeCell ref="I79:J79"/>
    <mergeCell ref="K79:L79"/>
    <mergeCell ref="C76:H76"/>
    <mergeCell ref="I76:J76"/>
    <mergeCell ref="K76:L76"/>
    <mergeCell ref="C77:H77"/>
    <mergeCell ref="I77:J77"/>
    <mergeCell ref="K77:L77"/>
    <mergeCell ref="B80:L82"/>
    <mergeCell ref="B83:B85"/>
    <mergeCell ref="C83:H85"/>
    <mergeCell ref="I83:J85"/>
    <mergeCell ref="K83:L85"/>
    <mergeCell ref="B86:B88"/>
    <mergeCell ref="C86:H88"/>
    <mergeCell ref="I86:J88"/>
    <mergeCell ref="K86:L88"/>
    <mergeCell ref="C91:H91"/>
    <mergeCell ref="I91:J91"/>
    <mergeCell ref="K91:L91"/>
    <mergeCell ref="B92:L92"/>
    <mergeCell ref="B93:H95"/>
    <mergeCell ref="I93:J95"/>
    <mergeCell ref="K93:L95"/>
    <mergeCell ref="C89:H89"/>
    <mergeCell ref="I89:J89"/>
    <mergeCell ref="K89:L89"/>
    <mergeCell ref="C90:H90"/>
    <mergeCell ref="I90:J90"/>
    <mergeCell ref="K90:L90"/>
    <mergeCell ref="B99:C101"/>
    <mergeCell ref="D99:H101"/>
    <mergeCell ref="I99:L101"/>
    <mergeCell ref="B102:C104"/>
    <mergeCell ref="D102:H104"/>
    <mergeCell ref="I102:L104"/>
    <mergeCell ref="B96:H97"/>
    <mergeCell ref="I96:J97"/>
    <mergeCell ref="K96:L97"/>
    <mergeCell ref="B98:C98"/>
    <mergeCell ref="D98:H98"/>
    <mergeCell ref="I98:L98"/>
    <mergeCell ref="B113:L114"/>
    <mergeCell ref="B115:H115"/>
    <mergeCell ref="I115:J115"/>
    <mergeCell ref="K115:L115"/>
    <mergeCell ref="B116:L116"/>
    <mergeCell ref="C117:H117"/>
    <mergeCell ref="I117:J117"/>
    <mergeCell ref="K117:L117"/>
    <mergeCell ref="B106:L108"/>
    <mergeCell ref="B109:G109"/>
    <mergeCell ref="H109:H112"/>
    <mergeCell ref="I109:J109"/>
    <mergeCell ref="K109:L109"/>
    <mergeCell ref="B110:G110"/>
    <mergeCell ref="I110:J112"/>
    <mergeCell ref="K110:L112"/>
    <mergeCell ref="B111:G111"/>
    <mergeCell ref="B112:G112"/>
    <mergeCell ref="C120:H120"/>
    <mergeCell ref="I120:J120"/>
    <mergeCell ref="K120:L120"/>
    <mergeCell ref="C121:H121"/>
    <mergeCell ref="I121:J121"/>
    <mergeCell ref="K121:L121"/>
    <mergeCell ref="C118:H118"/>
    <mergeCell ref="I118:J118"/>
    <mergeCell ref="K118:L118"/>
    <mergeCell ref="C119:H119"/>
    <mergeCell ref="I119:J119"/>
    <mergeCell ref="K119:L119"/>
    <mergeCell ref="B124:B125"/>
    <mergeCell ref="C124:H125"/>
    <mergeCell ref="I124:J125"/>
    <mergeCell ref="K124:L125"/>
    <mergeCell ref="C126:H126"/>
    <mergeCell ref="I126:J126"/>
    <mergeCell ref="K126:L126"/>
    <mergeCell ref="C122:H122"/>
    <mergeCell ref="I122:J122"/>
    <mergeCell ref="K122:L122"/>
    <mergeCell ref="C123:H123"/>
    <mergeCell ref="I123:J123"/>
    <mergeCell ref="K123:L123"/>
    <mergeCell ref="C129:H129"/>
    <mergeCell ref="I129:J129"/>
    <mergeCell ref="K129:L129"/>
    <mergeCell ref="C130:H130"/>
    <mergeCell ref="I130:J130"/>
    <mergeCell ref="K130:L130"/>
    <mergeCell ref="C127:H127"/>
    <mergeCell ref="I127:J127"/>
    <mergeCell ref="K127:L127"/>
    <mergeCell ref="C128:H128"/>
    <mergeCell ref="I128:J128"/>
    <mergeCell ref="K128:L128"/>
    <mergeCell ref="C131:H131"/>
    <mergeCell ref="I131:J131"/>
    <mergeCell ref="K131:L131"/>
    <mergeCell ref="B132:L134"/>
    <mergeCell ref="B135:B137"/>
    <mergeCell ref="C135:H137"/>
    <mergeCell ref="I135:J137"/>
    <mergeCell ref="K135:L137"/>
    <mergeCell ref="B138:B140"/>
    <mergeCell ref="C138:H140"/>
    <mergeCell ref="I138:J140"/>
    <mergeCell ref="K138:L140"/>
    <mergeCell ref="C142:H142"/>
    <mergeCell ref="I142:J142"/>
    <mergeCell ref="K142:L142"/>
    <mergeCell ref="C141:H141"/>
    <mergeCell ref="I141:J141"/>
    <mergeCell ref="K141:L141"/>
    <mergeCell ref="C143:H143"/>
    <mergeCell ref="I143:J143"/>
    <mergeCell ref="K143:L143"/>
    <mergeCell ref="B144:L144"/>
    <mergeCell ref="B145:H147"/>
    <mergeCell ref="I145:J147"/>
    <mergeCell ref="K145:L147"/>
    <mergeCell ref="B148:H149"/>
    <mergeCell ref="I148:J149"/>
    <mergeCell ref="K148:L149"/>
    <mergeCell ref="B150:C150"/>
    <mergeCell ref="D150:H150"/>
    <mergeCell ref="I150:L150"/>
    <mergeCell ref="B151:C153"/>
    <mergeCell ref="D151:H153"/>
    <mergeCell ref="I151:L153"/>
    <mergeCell ref="B154:C156"/>
    <mergeCell ref="D154:H156"/>
    <mergeCell ref="I154:L156"/>
    <mergeCell ref="B161:G161"/>
    <mergeCell ref="B162:G162"/>
    <mergeCell ref="B163:G163"/>
    <mergeCell ref="B158:L160"/>
    <mergeCell ref="H161:H164"/>
    <mergeCell ref="I161:J161"/>
    <mergeCell ref="K161:L161"/>
    <mergeCell ref="I162:J164"/>
    <mergeCell ref="K162:L164"/>
    <mergeCell ref="B164:G164"/>
    <mergeCell ref="I174:J174"/>
    <mergeCell ref="K174:L174"/>
    <mergeCell ref="B176:B177"/>
    <mergeCell ref="C176:H177"/>
    <mergeCell ref="I176:J177"/>
    <mergeCell ref="K176:L177"/>
    <mergeCell ref="C180:H180"/>
    <mergeCell ref="I180:J180"/>
    <mergeCell ref="K180:L180"/>
    <mergeCell ref="C181:H181"/>
    <mergeCell ref="I181:J181"/>
    <mergeCell ref="K181:L181"/>
    <mergeCell ref="C178:H178"/>
    <mergeCell ref="I178:J178"/>
    <mergeCell ref="K178:L178"/>
    <mergeCell ref="C179:H179"/>
    <mergeCell ref="I179:J179"/>
    <mergeCell ref="K179:L179"/>
    <mergeCell ref="C182:H182"/>
    <mergeCell ref="I182:J182"/>
    <mergeCell ref="K182:L182"/>
    <mergeCell ref="C183:H183"/>
    <mergeCell ref="I183:J183"/>
    <mergeCell ref="K183:L183"/>
    <mergeCell ref="B184:L186"/>
    <mergeCell ref="B187:B189"/>
    <mergeCell ref="C187:H189"/>
    <mergeCell ref="I187:J189"/>
    <mergeCell ref="K187:L189"/>
    <mergeCell ref="B190:B192"/>
    <mergeCell ref="C190:H192"/>
    <mergeCell ref="I190:J192"/>
    <mergeCell ref="K190:L192"/>
    <mergeCell ref="C193:H193"/>
    <mergeCell ref="I193:J193"/>
    <mergeCell ref="K193:L193"/>
    <mergeCell ref="C194:H194"/>
    <mergeCell ref="I194:J194"/>
    <mergeCell ref="K194:L194"/>
    <mergeCell ref="C195:H195"/>
    <mergeCell ref="I195:J195"/>
    <mergeCell ref="K195:L195"/>
    <mergeCell ref="B196:L196"/>
    <mergeCell ref="B197:H199"/>
    <mergeCell ref="I197:J199"/>
    <mergeCell ref="K197:L199"/>
    <mergeCell ref="B200:H201"/>
    <mergeCell ref="I200:J201"/>
    <mergeCell ref="K200:L201"/>
    <mergeCell ref="B202:C202"/>
    <mergeCell ref="D202:H202"/>
    <mergeCell ref="I202:L202"/>
    <mergeCell ref="B203:C205"/>
    <mergeCell ref="D203:H205"/>
    <mergeCell ref="I203:L205"/>
    <mergeCell ref="B206:C208"/>
    <mergeCell ref="D206:H208"/>
    <mergeCell ref="I206:L208"/>
  </mergeCells>
  <pageMargins left="0" right="0" top="0" bottom="0" header="0.3" footer="0.3"/>
  <pageSetup orientation="portrait" r:id="rId1"/>
  <rowBreaks count="2" manualBreakCount="2">
    <brk id="52" max="16383" man="1"/>
    <brk id="155"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pageSetUpPr fitToPage="1"/>
  </sheetPr>
  <dimension ref="A1:X91"/>
  <sheetViews>
    <sheetView showGridLines="0" showRowColHeaders="0" workbookViewId="0">
      <selection activeCell="P28" sqref="P28"/>
    </sheetView>
  </sheetViews>
  <sheetFormatPr defaultRowHeight="18" customHeight="1" x14ac:dyDescent="0.25"/>
  <cols>
    <col min="1" max="1" width="3.28515625" style="1" customWidth="1"/>
    <col min="2" max="2" width="5.7109375" style="1" customWidth="1"/>
    <col min="3" max="3" width="16.7109375" style="1" customWidth="1"/>
    <col min="4" max="4" width="1.7109375" style="1" customWidth="1"/>
    <col min="5" max="5" width="14.7109375" style="1" customWidth="1"/>
    <col min="6" max="6" width="7.7109375" style="1" customWidth="1"/>
    <col min="7" max="7" width="5.7109375" style="1" customWidth="1"/>
    <col min="8" max="8" width="17.42578125" style="1" customWidth="1"/>
    <col min="9" max="9" width="2" style="1" customWidth="1"/>
    <col min="10" max="10" width="14.28515625" style="1" customWidth="1"/>
    <col min="11" max="11" width="1.140625" style="1" customWidth="1"/>
    <col min="12" max="12" width="3.140625" style="1" customWidth="1"/>
    <col min="13" max="13" width="13" style="1" customWidth="1"/>
    <col min="14" max="14" width="11.5703125" style="1" bestFit="1" customWidth="1"/>
    <col min="15" max="22" width="9.140625" style="1"/>
    <col min="23" max="23" width="0" style="1" hidden="1" customWidth="1"/>
    <col min="24" max="24" width="10.5703125" style="1" hidden="1" customWidth="1"/>
    <col min="25" max="25" width="0" style="1" hidden="1" customWidth="1"/>
    <col min="26" max="16384" width="9.140625" style="1"/>
  </cols>
  <sheetData>
    <row r="1" spans="1:24" ht="15.75" customHeight="1" thickBot="1" x14ac:dyDescent="0.3">
      <c r="M1" s="1">
        <v>2021</v>
      </c>
    </row>
    <row r="2" spans="1:24" ht="18" customHeight="1" x14ac:dyDescent="0.25">
      <c r="A2" s="700" t="s">
        <v>434</v>
      </c>
      <c r="B2" s="701"/>
      <c r="C2" s="701"/>
      <c r="D2" s="701"/>
      <c r="E2" s="701"/>
      <c r="F2" s="701"/>
      <c r="G2" s="701"/>
      <c r="H2" s="701"/>
      <c r="I2" s="701"/>
      <c r="J2" s="701"/>
      <c r="K2" s="701"/>
      <c r="L2" s="701"/>
      <c r="M2" s="702"/>
    </row>
    <row r="3" spans="1:24" ht="18" customHeight="1" x14ac:dyDescent="0.25">
      <c r="A3" s="703"/>
      <c r="B3" s="711"/>
      <c r="C3" s="711"/>
      <c r="D3" s="711"/>
      <c r="E3" s="711"/>
      <c r="F3" s="711"/>
      <c r="G3" s="711"/>
      <c r="H3" s="711"/>
      <c r="I3" s="711"/>
      <c r="J3" s="711"/>
      <c r="K3" s="711"/>
      <c r="L3" s="711"/>
      <c r="M3" s="705"/>
    </row>
    <row r="4" spans="1:24" ht="20.25" customHeight="1" thickBot="1" x14ac:dyDescent="0.3">
      <c r="A4" s="706"/>
      <c r="B4" s="707"/>
      <c r="C4" s="707"/>
      <c r="D4" s="707"/>
      <c r="E4" s="707"/>
      <c r="F4" s="707"/>
      <c r="G4" s="707"/>
      <c r="H4" s="707"/>
      <c r="I4" s="707"/>
      <c r="J4" s="707"/>
      <c r="K4" s="707"/>
      <c r="L4" s="707"/>
      <c r="M4" s="708"/>
    </row>
    <row r="5" spans="1:24" ht="18" customHeight="1" x14ac:dyDescent="0.25">
      <c r="A5" s="3"/>
      <c r="C5" s="46"/>
      <c r="D5" s="46"/>
      <c r="E5" s="46"/>
      <c r="F5" s="46"/>
      <c r="G5" s="46"/>
      <c r="H5" s="46"/>
      <c r="I5" s="46"/>
      <c r="J5" s="46"/>
      <c r="K5" s="46"/>
      <c r="M5" s="2"/>
    </row>
    <row r="6" spans="1:24" ht="18" customHeight="1" x14ac:dyDescent="0.25">
      <c r="A6" s="3"/>
      <c r="C6" s="46"/>
      <c r="D6" s="46"/>
      <c r="E6" s="46"/>
      <c r="F6" s="46"/>
      <c r="G6" s="46"/>
      <c r="H6" s="46"/>
      <c r="I6" s="46"/>
      <c r="J6" s="46"/>
      <c r="K6" s="46"/>
      <c r="M6" s="2"/>
    </row>
    <row r="7" spans="1:24" ht="18" customHeight="1" x14ac:dyDescent="0.25">
      <c r="A7" s="3"/>
      <c r="B7" s="712" t="s">
        <v>0</v>
      </c>
      <c r="C7" s="712"/>
      <c r="D7" s="592"/>
      <c r="E7" s="697" t="s">
        <v>2</v>
      </c>
      <c r="F7" s="698"/>
      <c r="G7" s="699"/>
      <c r="H7" s="591" t="s">
        <v>2</v>
      </c>
      <c r="I7" s="354"/>
      <c r="J7" s="598"/>
      <c r="M7" s="2"/>
    </row>
    <row r="8" spans="1:24" ht="4.5" customHeight="1" x14ac:dyDescent="0.25">
      <c r="A8" s="105"/>
      <c r="B8" s="34"/>
      <c r="E8" s="607"/>
      <c r="F8" s="9"/>
      <c r="G8" s="9"/>
      <c r="M8" s="2"/>
    </row>
    <row r="9" spans="1:24" ht="18" customHeight="1" x14ac:dyDescent="0.25">
      <c r="A9" s="105" t="s">
        <v>2</v>
      </c>
      <c r="B9" s="712" t="s">
        <v>1</v>
      </c>
      <c r="C9" s="712"/>
      <c r="D9" s="592"/>
      <c r="E9" s="697" t="s">
        <v>2</v>
      </c>
      <c r="F9" s="698"/>
      <c r="G9" s="698"/>
      <c r="H9" s="698"/>
      <c r="I9" s="698"/>
      <c r="J9" s="699"/>
      <c r="M9" s="2"/>
    </row>
    <row r="10" spans="1:24" ht="6.95" customHeight="1" x14ac:dyDescent="0.25">
      <c r="A10" s="7"/>
      <c r="B10" s="37"/>
      <c r="E10" s="621"/>
      <c r="M10" s="2"/>
    </row>
    <row r="11" spans="1:24" customFormat="1" ht="18" customHeight="1" x14ac:dyDescent="0.25">
      <c r="A11" s="30"/>
      <c r="H11" s="603" t="s">
        <v>398</v>
      </c>
      <c r="M11" s="24"/>
    </row>
    <row r="12" spans="1:24" ht="5.0999999999999996" customHeight="1" thickBot="1" x14ac:dyDescent="0.3">
      <c r="A12" s="588"/>
      <c r="B12" s="589"/>
      <c r="C12" s="591"/>
      <c r="D12" s="591"/>
      <c r="E12" s="612"/>
      <c r="F12" s="11"/>
      <c r="G12" s="10"/>
      <c r="H12" s="11"/>
      <c r="I12" s="11"/>
      <c r="J12" s="613"/>
      <c r="M12" s="2"/>
    </row>
    <row r="13" spans="1:24" ht="18" customHeight="1" thickBot="1" x14ac:dyDescent="0.3">
      <c r="A13" s="690" t="s">
        <v>5</v>
      </c>
      <c r="B13" s="710"/>
      <c r="C13" s="710"/>
      <c r="D13" s="589"/>
      <c r="E13" s="68">
        <v>0</v>
      </c>
      <c r="F13" s="11" t="s">
        <v>25</v>
      </c>
      <c r="G13" s="11" t="s">
        <v>4</v>
      </c>
      <c r="H13" s="67">
        <v>0</v>
      </c>
      <c r="I13" s="11"/>
      <c r="J13" s="229">
        <f>E13*52/12*H13/12</f>
        <v>0</v>
      </c>
      <c r="M13" s="2" t="s">
        <v>497</v>
      </c>
      <c r="N13" s="277"/>
      <c r="X13" s="166">
        <f>DAY(H24)</f>
        <v>0</v>
      </c>
    </row>
    <row r="14" spans="1:24" ht="5.0999999999999996" customHeight="1" thickBot="1" x14ac:dyDescent="0.3">
      <c r="A14" s="588"/>
      <c r="B14" s="589"/>
      <c r="C14" s="591"/>
      <c r="D14" s="591"/>
      <c r="E14" s="612"/>
      <c r="F14" s="11"/>
      <c r="G14" s="10"/>
      <c r="H14" s="11"/>
      <c r="I14" s="11"/>
      <c r="J14" s="613"/>
      <c r="M14" s="2"/>
      <c r="X14" s="166"/>
    </row>
    <row r="15" spans="1:24" ht="18" customHeight="1" thickBot="1" x14ac:dyDescent="0.3">
      <c r="A15" s="690" t="s">
        <v>7</v>
      </c>
      <c r="B15" s="710"/>
      <c r="C15" s="710"/>
      <c r="D15" s="589"/>
      <c r="E15" s="68">
        <v>0</v>
      </c>
      <c r="F15" s="11" t="s">
        <v>25</v>
      </c>
      <c r="G15" s="11" t="s">
        <v>4</v>
      </c>
      <c r="H15" s="67">
        <v>0</v>
      </c>
      <c r="I15" s="11"/>
      <c r="J15" s="229">
        <f>E15*26/12*H15/12</f>
        <v>0</v>
      </c>
      <c r="M15" s="2" t="s">
        <v>497</v>
      </c>
      <c r="X15" s="166">
        <f>((DAY(DATE(YEAR(E24),MONTH(E24)+1,0)-DAY(E24)+1)))</f>
        <v>1</v>
      </c>
    </row>
    <row r="16" spans="1:24" ht="5.0999999999999996" customHeight="1" thickBot="1" x14ac:dyDescent="0.3">
      <c r="A16" s="588"/>
      <c r="B16" s="589"/>
      <c r="C16" s="591"/>
      <c r="D16" s="591"/>
      <c r="E16" s="612"/>
      <c r="F16" s="11"/>
      <c r="G16" s="10"/>
      <c r="H16" s="11"/>
      <c r="I16" s="11"/>
      <c r="J16" s="613"/>
      <c r="M16" s="2"/>
      <c r="X16" s="166"/>
    </row>
    <row r="17" spans="1:24" ht="18" customHeight="1" thickBot="1" x14ac:dyDescent="0.3">
      <c r="A17" s="690" t="s">
        <v>61</v>
      </c>
      <c r="B17" s="710"/>
      <c r="C17" s="710"/>
      <c r="D17" s="589"/>
      <c r="E17" s="68">
        <v>0</v>
      </c>
      <c r="F17" s="11" t="s">
        <v>25</v>
      </c>
      <c r="G17" s="11" t="s">
        <v>4</v>
      </c>
      <c r="H17" s="67">
        <v>0</v>
      </c>
      <c r="I17" s="11"/>
      <c r="J17" s="229">
        <f>E17*24/12*H17/12</f>
        <v>0</v>
      </c>
      <c r="M17" s="2" t="s">
        <v>497</v>
      </c>
      <c r="X17" s="167">
        <f>+H24-E24</f>
        <v>0</v>
      </c>
    </row>
    <row r="18" spans="1:24" ht="5.0999999999999996" customHeight="1" thickBot="1" x14ac:dyDescent="0.3">
      <c r="A18" s="588"/>
      <c r="B18" s="589"/>
      <c r="C18" s="591"/>
      <c r="D18" s="591"/>
      <c r="E18" s="612"/>
      <c r="F18" s="11"/>
      <c r="G18" s="11"/>
      <c r="H18" s="11"/>
      <c r="I18" s="11"/>
      <c r="J18" s="613"/>
      <c r="M18" s="2"/>
      <c r="X18" s="166"/>
    </row>
    <row r="19" spans="1:24" ht="18" customHeight="1" thickBot="1" x14ac:dyDescent="0.3">
      <c r="A19" s="690" t="s">
        <v>9</v>
      </c>
      <c r="B19" s="710"/>
      <c r="C19" s="710"/>
      <c r="D19" s="589"/>
      <c r="E19" s="68">
        <v>0</v>
      </c>
      <c r="F19" s="11" t="s">
        <v>25</v>
      </c>
      <c r="G19" s="11" t="s">
        <v>4</v>
      </c>
      <c r="H19" s="67">
        <v>0</v>
      </c>
      <c r="I19" s="11"/>
      <c r="J19" s="229">
        <f>E19*H19/12</f>
        <v>0</v>
      </c>
      <c r="M19" s="2" t="s">
        <v>497</v>
      </c>
      <c r="X19" s="167">
        <f>+X17-X15-X13</f>
        <v>-1</v>
      </c>
    </row>
    <row r="20" spans="1:24" ht="5.0999999999999996" customHeight="1" thickBot="1" x14ac:dyDescent="0.3">
      <c r="A20" s="588"/>
      <c r="B20" s="589"/>
      <c r="C20" s="591"/>
      <c r="D20" s="591"/>
      <c r="E20" s="622"/>
      <c r="F20" s="13"/>
      <c r="G20" s="13"/>
      <c r="H20" s="13"/>
      <c r="I20" s="13"/>
      <c r="J20" s="616"/>
      <c r="M20" s="2"/>
      <c r="X20" s="166"/>
    </row>
    <row r="21" spans="1:24" ht="18" customHeight="1" thickBot="1" x14ac:dyDescent="0.3">
      <c r="A21" s="690" t="s">
        <v>11</v>
      </c>
      <c r="B21" s="710"/>
      <c r="C21" s="710"/>
      <c r="D21" s="589"/>
      <c r="E21" s="68">
        <v>0</v>
      </c>
      <c r="F21" s="11" t="s">
        <v>25</v>
      </c>
      <c r="G21" s="11" t="s">
        <v>12</v>
      </c>
      <c r="H21" s="623">
        <v>12</v>
      </c>
      <c r="I21" s="11"/>
      <c r="J21" s="229">
        <f>E21/12</f>
        <v>0</v>
      </c>
      <c r="M21" s="2" t="s">
        <v>497</v>
      </c>
      <c r="P21" s="168"/>
      <c r="Q21" s="168"/>
      <c r="R21" s="168"/>
      <c r="S21" s="168"/>
      <c r="T21" s="168"/>
      <c r="X21" s="166">
        <f>+X19/30.1</f>
        <v>-3.3222591362126241E-2</v>
      </c>
    </row>
    <row r="22" spans="1:24" ht="5.0999999999999996" customHeight="1" x14ac:dyDescent="0.25">
      <c r="A22" s="105"/>
      <c r="B22" s="34"/>
      <c r="C22" s="34"/>
      <c r="D22" s="34"/>
      <c r="E22" s="612"/>
      <c r="F22" s="593"/>
      <c r="H22" s="593"/>
      <c r="I22" s="593"/>
      <c r="J22" s="612"/>
      <c r="M22" s="2"/>
      <c r="X22" s="166"/>
    </row>
    <row r="23" spans="1:24" ht="18" customHeight="1" x14ac:dyDescent="0.25">
      <c r="A23" s="105"/>
      <c r="B23" s="34"/>
      <c r="C23" s="34"/>
      <c r="D23" s="34"/>
      <c r="E23"/>
      <c r="F23"/>
      <c r="G23"/>
      <c r="H23" s="593"/>
      <c r="I23" s="593"/>
      <c r="J23" s="612"/>
      <c r="M23" s="2"/>
      <c r="X23" s="166">
        <f>ROUND(X21,0)</f>
        <v>0</v>
      </c>
    </row>
    <row r="24" spans="1:24" ht="18" customHeight="1" x14ac:dyDescent="0.25">
      <c r="A24" s="600"/>
      <c r="B24" s="601"/>
      <c r="C24" s="596" t="s">
        <v>345</v>
      </c>
      <c r="D24" s="596"/>
      <c r="E24" s="96"/>
      <c r="F24" s="709" t="s">
        <v>251</v>
      </c>
      <c r="G24" s="709"/>
      <c r="H24" s="96"/>
      <c r="I24" s="593"/>
      <c r="J24" s="617" t="s">
        <v>30</v>
      </c>
      <c r="M24" s="2"/>
    </row>
    <row r="25" spans="1:24" ht="5.0999999999999996" customHeight="1" thickBot="1" x14ac:dyDescent="0.3">
      <c r="A25" s="600"/>
      <c r="B25" s="601"/>
      <c r="C25" s="596"/>
      <c r="D25" s="596"/>
      <c r="E25" s="359"/>
      <c r="F25" s="593"/>
      <c r="G25" s="593"/>
      <c r="H25" s="359"/>
      <c r="I25" s="593"/>
      <c r="J25" s="617"/>
      <c r="M25" s="2"/>
    </row>
    <row r="26" spans="1:24" ht="18" customHeight="1" thickBot="1" x14ac:dyDescent="0.3">
      <c r="A26" s="105" t="s">
        <v>2</v>
      </c>
      <c r="B26" s="601"/>
      <c r="C26" s="591" t="s">
        <v>481</v>
      </c>
      <c r="D26" s="591"/>
      <c r="E26" s="68">
        <v>0</v>
      </c>
      <c r="F26" s="11"/>
      <c r="G26" s="11"/>
      <c r="H26" s="355" t="str">
        <f>IF($E$24=0, "", ROUND(((DAY(DATE(YEAR($E$24), MONTH($E$24)+1,0)-(DAY($E$24)-1))/DAY(DATE(YEAR($E$24), MONTH($E$24)+1,0))))+DAY($H$24)/(DAY(DATE(YEAR($H$24),MONTH($H$24)+1,0)))+$X$23, 3))</f>
        <v/>
      </c>
      <c r="I26" s="594"/>
      <c r="J26" s="230" t="e">
        <f>E26/H26</f>
        <v>#VALUE!</v>
      </c>
      <c r="M26" s="2" t="s">
        <v>497</v>
      </c>
    </row>
    <row r="27" spans="1:24" ht="5.0999999999999996" customHeight="1" thickBot="1" x14ac:dyDescent="0.3">
      <c r="A27" s="105"/>
      <c r="B27" s="601"/>
      <c r="C27" s="591"/>
      <c r="D27" s="591"/>
      <c r="E27" s="612"/>
      <c r="F27" s="11"/>
      <c r="G27" s="11"/>
      <c r="H27" s="356"/>
      <c r="I27" s="594"/>
      <c r="J27" s="624"/>
      <c r="M27" s="625"/>
    </row>
    <row r="28" spans="1:24" ht="18" customHeight="1" thickBot="1" x14ac:dyDescent="0.3">
      <c r="A28" s="690" t="s">
        <v>477</v>
      </c>
      <c r="B28" s="710"/>
      <c r="C28" s="710"/>
      <c r="D28" s="589"/>
      <c r="E28" s="44">
        <v>0</v>
      </c>
      <c r="F28" s="713" t="s">
        <v>341</v>
      </c>
      <c r="G28" s="713"/>
      <c r="H28" s="357">
        <v>0</v>
      </c>
      <c r="I28" s="620"/>
      <c r="J28" s="231" t="e">
        <f>E28/H28</f>
        <v>#DIV/0!</v>
      </c>
      <c r="M28" s="2" t="s">
        <v>497</v>
      </c>
    </row>
    <row r="29" spans="1:24" ht="5.0999999999999996" customHeight="1" thickBot="1" x14ac:dyDescent="0.3">
      <c r="A29" s="588"/>
      <c r="B29" s="589"/>
      <c r="C29" s="589"/>
      <c r="D29" s="589"/>
      <c r="E29" s="371"/>
      <c r="F29" s="11"/>
      <c r="G29" s="11"/>
      <c r="H29" s="594"/>
      <c r="I29" s="620"/>
      <c r="J29" s="364"/>
      <c r="M29" s="2"/>
    </row>
    <row r="30" spans="1:24" ht="18" customHeight="1" thickBot="1" x14ac:dyDescent="0.3">
      <c r="A30" s="690" t="s">
        <v>435</v>
      </c>
      <c r="B30" s="710"/>
      <c r="C30" s="710"/>
      <c r="D30" s="589"/>
      <c r="E30" s="57">
        <v>0</v>
      </c>
      <c r="F30" s="713" t="s">
        <v>341</v>
      </c>
      <c r="G30" s="713"/>
      <c r="H30" s="358">
        <v>0</v>
      </c>
      <c r="I30" s="620"/>
      <c r="J30" s="231" t="e">
        <f>E30/H30</f>
        <v>#DIV/0!</v>
      </c>
      <c r="M30" s="2" t="s">
        <v>497</v>
      </c>
    </row>
    <row r="31" spans="1:24" ht="5.0999999999999996" customHeight="1" thickBot="1" x14ac:dyDescent="0.3">
      <c r="A31" s="588"/>
      <c r="B31" s="589"/>
      <c r="C31" s="589"/>
      <c r="D31" s="589"/>
      <c r="E31" s="20"/>
      <c r="F31" s="11"/>
      <c r="G31" s="11"/>
      <c r="H31" s="626"/>
      <c r="I31" s="620"/>
      <c r="J31" s="364"/>
      <c r="M31" s="2"/>
    </row>
    <row r="32" spans="1:24" ht="18" customHeight="1" thickBot="1" x14ac:dyDescent="0.3">
      <c r="A32" s="675" t="s">
        <v>482</v>
      </c>
      <c r="B32" s="723"/>
      <c r="C32" s="723"/>
      <c r="D32" s="723"/>
      <c r="E32" s="723"/>
      <c r="F32" s="723"/>
      <c r="G32" s="723"/>
      <c r="H32" s="229" t="e">
        <f>(E26+E28)/(H26+H28)</f>
        <v>#VALUE!</v>
      </c>
      <c r="I32" s="612"/>
      <c r="M32" s="2" t="s">
        <v>497</v>
      </c>
    </row>
    <row r="33" spans="1:13" ht="5.0999999999999996" customHeight="1" thickBot="1" x14ac:dyDescent="0.3">
      <c r="A33" s="590"/>
      <c r="B33" s="591"/>
      <c r="C33" s="591"/>
      <c r="D33" s="591"/>
      <c r="E33" s="591"/>
      <c r="F33" s="591"/>
      <c r="G33" s="591"/>
      <c r="H33" s="627"/>
      <c r="I33" s="612"/>
      <c r="M33" s="2"/>
    </row>
    <row r="34" spans="1:13" ht="18" customHeight="1" thickBot="1" x14ac:dyDescent="0.3">
      <c r="A34" s="675" t="s">
        <v>483</v>
      </c>
      <c r="B34" s="723"/>
      <c r="C34" s="723"/>
      <c r="D34" s="723"/>
      <c r="E34" s="723"/>
      <c r="F34" s="723"/>
      <c r="G34" s="723"/>
      <c r="H34" s="229" t="e">
        <f>(E28+E30)/(H28+H30)</f>
        <v>#DIV/0!</v>
      </c>
      <c r="I34" s="612"/>
      <c r="M34" s="2" t="s">
        <v>497</v>
      </c>
    </row>
    <row r="35" spans="1:13" ht="5.0999999999999996" customHeight="1" thickBot="1" x14ac:dyDescent="0.3">
      <c r="A35" s="590"/>
      <c r="B35" s="591"/>
      <c r="C35" s="591"/>
      <c r="D35" s="591"/>
      <c r="E35" s="591"/>
      <c r="F35" s="591"/>
      <c r="G35" s="591"/>
      <c r="H35" s="627"/>
      <c r="I35" s="612"/>
      <c r="M35" s="2"/>
    </row>
    <row r="36" spans="1:13" ht="18" customHeight="1" thickBot="1" x14ac:dyDescent="0.3">
      <c r="A36" s="675" t="s">
        <v>484</v>
      </c>
      <c r="B36" s="723"/>
      <c r="C36" s="723"/>
      <c r="D36" s="723"/>
      <c r="E36" s="723"/>
      <c r="F36" s="723"/>
      <c r="G36" s="723"/>
      <c r="H36" s="229" t="e">
        <f>(E26+E28+E30)/(H26+H28+H30)</f>
        <v>#VALUE!</v>
      </c>
      <c r="I36" s="612"/>
      <c r="M36" s="2" t="s">
        <v>497</v>
      </c>
    </row>
    <row r="37" spans="1:13" ht="18" customHeight="1" thickBot="1" x14ac:dyDescent="0.3">
      <c r="A37" s="30"/>
      <c r="B37"/>
      <c r="C37"/>
      <c r="D37"/>
      <c r="E37"/>
      <c r="F37"/>
      <c r="G37"/>
      <c r="H37"/>
      <c r="I37"/>
      <c r="J37"/>
      <c r="K37"/>
      <c r="M37" s="2"/>
    </row>
    <row r="38" spans="1:13" customFormat="1" ht="18" customHeight="1" thickBot="1" x14ac:dyDescent="0.3">
      <c r="A38" s="714" t="s">
        <v>70</v>
      </c>
      <c r="B38" s="715"/>
      <c r="C38" s="715"/>
      <c r="D38" s="715"/>
      <c r="E38" s="715"/>
      <c r="F38" s="715"/>
      <c r="G38" s="715"/>
      <c r="H38" s="715"/>
      <c r="I38" s="715"/>
      <c r="J38" s="715"/>
      <c r="K38" s="715"/>
      <c r="L38" s="715"/>
      <c r="M38" s="716"/>
    </row>
    <row r="39" spans="1:13" customFormat="1" ht="18" customHeight="1" x14ac:dyDescent="0.25">
      <c r="A39" s="717" t="s">
        <v>397</v>
      </c>
      <c r="B39" s="718"/>
      <c r="C39" s="718"/>
      <c r="D39" s="718"/>
      <c r="E39" s="718"/>
      <c r="F39" s="718"/>
      <c r="G39" s="718"/>
      <c r="H39" s="718"/>
      <c r="I39" s="718"/>
      <c r="J39" s="718"/>
      <c r="K39" s="718"/>
      <c r="L39" s="718"/>
      <c r="M39" s="719"/>
    </row>
    <row r="40" spans="1:13" customFormat="1" ht="18" customHeight="1" x14ac:dyDescent="0.25">
      <c r="A40" s="717"/>
      <c r="B40" s="718"/>
      <c r="C40" s="718"/>
      <c r="D40" s="718"/>
      <c r="E40" s="718"/>
      <c r="F40" s="718"/>
      <c r="G40" s="718"/>
      <c r="H40" s="718"/>
      <c r="I40" s="718"/>
      <c r="J40" s="718"/>
      <c r="K40" s="718"/>
      <c r="L40" s="718"/>
      <c r="M40" s="719"/>
    </row>
    <row r="41" spans="1:13" customFormat="1" ht="18" customHeight="1" x14ac:dyDescent="0.25">
      <c r="A41" s="717"/>
      <c r="B41" s="718"/>
      <c r="C41" s="718"/>
      <c r="D41" s="718"/>
      <c r="E41" s="718"/>
      <c r="F41" s="718"/>
      <c r="G41" s="718"/>
      <c r="H41" s="718"/>
      <c r="I41" s="718"/>
      <c r="J41" s="718"/>
      <c r="K41" s="718"/>
      <c r="L41" s="718"/>
      <c r="M41" s="719"/>
    </row>
    <row r="42" spans="1:13" customFormat="1" ht="18" customHeight="1" x14ac:dyDescent="0.25">
      <c r="A42" s="717"/>
      <c r="B42" s="718"/>
      <c r="C42" s="718"/>
      <c r="D42" s="718"/>
      <c r="E42" s="718"/>
      <c r="F42" s="718"/>
      <c r="G42" s="718"/>
      <c r="H42" s="718"/>
      <c r="I42" s="718"/>
      <c r="J42" s="718"/>
      <c r="K42" s="718"/>
      <c r="L42" s="718"/>
      <c r="M42" s="719"/>
    </row>
    <row r="43" spans="1:13" customFormat="1" ht="18" customHeight="1" x14ac:dyDescent="0.25">
      <c r="A43" s="717"/>
      <c r="B43" s="718"/>
      <c r="C43" s="718"/>
      <c r="D43" s="718"/>
      <c r="E43" s="718"/>
      <c r="F43" s="718"/>
      <c r="G43" s="718"/>
      <c r="H43" s="718"/>
      <c r="I43" s="718"/>
      <c r="J43" s="718"/>
      <c r="K43" s="718"/>
      <c r="L43" s="718"/>
      <c r="M43" s="719"/>
    </row>
    <row r="44" spans="1:13" customFormat="1" ht="18" customHeight="1" x14ac:dyDescent="0.25">
      <c r="A44" s="717"/>
      <c r="B44" s="718"/>
      <c r="C44" s="718"/>
      <c r="D44" s="718"/>
      <c r="E44" s="718"/>
      <c r="F44" s="718"/>
      <c r="G44" s="718"/>
      <c r="H44" s="718"/>
      <c r="I44" s="718"/>
      <c r="J44" s="718"/>
      <c r="K44" s="718"/>
      <c r="L44" s="718"/>
      <c r="M44" s="719"/>
    </row>
    <row r="45" spans="1:13" customFormat="1" ht="18" customHeight="1" x14ac:dyDescent="0.25">
      <c r="A45" s="717"/>
      <c r="B45" s="718"/>
      <c r="C45" s="718"/>
      <c r="D45" s="718"/>
      <c r="E45" s="718"/>
      <c r="F45" s="718"/>
      <c r="G45" s="718"/>
      <c r="H45" s="718"/>
      <c r="I45" s="718"/>
      <c r="J45" s="718"/>
      <c r="K45" s="718"/>
      <c r="L45" s="718"/>
      <c r="M45" s="719"/>
    </row>
    <row r="46" spans="1:13" customFormat="1" ht="18" customHeight="1" thickBot="1" x14ac:dyDescent="0.3">
      <c r="A46" s="720"/>
      <c r="B46" s="721"/>
      <c r="C46" s="721"/>
      <c r="D46" s="721"/>
      <c r="E46" s="721"/>
      <c r="F46" s="721"/>
      <c r="G46" s="721"/>
      <c r="H46" s="721"/>
      <c r="I46" s="721"/>
      <c r="J46" s="721"/>
      <c r="K46" s="721"/>
      <c r="L46" s="721"/>
      <c r="M46" s="722"/>
    </row>
    <row r="47" spans="1:13" customFormat="1" ht="18" customHeight="1" x14ac:dyDescent="0.25">
      <c r="A47" s="1"/>
      <c r="B47" s="1"/>
      <c r="C47" s="1"/>
      <c r="D47" s="1"/>
      <c r="E47" s="1"/>
      <c r="F47" s="1"/>
      <c r="G47" s="1"/>
      <c r="H47" s="1"/>
      <c r="I47" s="1"/>
      <c r="J47" s="1"/>
      <c r="K47" s="1"/>
    </row>
    <row r="48" spans="1:13" customFormat="1" ht="18" customHeight="1" x14ac:dyDescent="0.25">
      <c r="A48" s="1"/>
      <c r="B48" s="1"/>
      <c r="C48" s="1"/>
      <c r="D48" s="1"/>
      <c r="E48" s="1"/>
      <c r="F48" s="1"/>
      <c r="G48" s="1"/>
      <c r="H48" s="1"/>
      <c r="I48" s="1"/>
      <c r="J48" s="1"/>
      <c r="K48" s="1"/>
    </row>
    <row r="49" spans="1:11" customFormat="1" ht="18" customHeight="1" x14ac:dyDescent="0.25">
      <c r="A49" s="1"/>
      <c r="B49" s="1"/>
      <c r="C49" s="1"/>
      <c r="D49" s="1"/>
      <c r="E49" s="1"/>
      <c r="F49" s="1"/>
      <c r="G49" s="1"/>
      <c r="H49" s="1"/>
      <c r="I49" s="1"/>
      <c r="J49" s="1"/>
      <c r="K49" s="1"/>
    </row>
    <row r="50" spans="1:11" customFormat="1" ht="18" customHeight="1" x14ac:dyDescent="0.25">
      <c r="A50" s="1"/>
      <c r="B50" s="1"/>
      <c r="C50" s="1"/>
      <c r="D50" s="1"/>
      <c r="E50" s="1"/>
      <c r="F50" s="1"/>
      <c r="G50" s="1"/>
      <c r="H50" s="1"/>
      <c r="I50" s="1"/>
      <c r="J50" s="1"/>
      <c r="K50" s="1"/>
    </row>
    <row r="51" spans="1:11" customFormat="1" ht="18" customHeight="1" x14ac:dyDescent="0.25">
      <c r="A51" s="1"/>
      <c r="B51" s="1"/>
      <c r="C51" s="1"/>
      <c r="D51" s="1"/>
      <c r="E51" s="1"/>
      <c r="F51" s="1"/>
      <c r="G51" s="1"/>
      <c r="H51" s="1"/>
      <c r="I51" s="1"/>
      <c r="J51" s="1"/>
      <c r="K51" s="1"/>
    </row>
    <row r="52" spans="1:11" customFormat="1" ht="4.5" customHeight="1" x14ac:dyDescent="0.25">
      <c r="A52" s="1"/>
      <c r="B52" s="1"/>
      <c r="C52" s="1"/>
      <c r="D52" s="1"/>
      <c r="E52" s="1"/>
      <c r="F52" s="1"/>
      <c r="G52" s="1"/>
      <c r="H52" s="1"/>
      <c r="I52" s="1"/>
      <c r="J52" s="1"/>
      <c r="K52" s="1"/>
    </row>
    <row r="53" spans="1:11" customFormat="1" ht="18" customHeight="1" x14ac:dyDescent="0.25">
      <c r="A53" s="1"/>
      <c r="B53" s="1"/>
      <c r="C53" s="1"/>
      <c r="D53" s="1"/>
      <c r="E53" s="1"/>
      <c r="F53" s="1"/>
      <c r="G53" s="1"/>
      <c r="H53" s="1"/>
      <c r="I53" s="1"/>
      <c r="J53" s="1"/>
      <c r="K53" s="1"/>
    </row>
    <row r="54" spans="1:11" customFormat="1" ht="18" customHeight="1" x14ac:dyDescent="0.25">
      <c r="A54" s="1"/>
      <c r="B54" s="1"/>
      <c r="C54" s="1"/>
      <c r="D54" s="1"/>
      <c r="E54" s="1"/>
      <c r="F54" s="1"/>
      <c r="G54" s="1"/>
      <c r="H54" s="1"/>
      <c r="I54" s="1"/>
      <c r="J54" s="1"/>
      <c r="K54" s="1"/>
    </row>
    <row r="55" spans="1:11" customFormat="1" ht="18" customHeight="1" x14ac:dyDescent="0.25">
      <c r="A55" s="1"/>
      <c r="B55" s="1"/>
      <c r="C55" s="1"/>
      <c r="D55" s="1"/>
      <c r="E55" s="1"/>
      <c r="F55" s="1"/>
      <c r="G55" s="1"/>
      <c r="H55" s="1"/>
      <c r="I55" s="1"/>
      <c r="J55" s="1"/>
      <c r="K55" s="1"/>
    </row>
    <row r="56" spans="1:11" customFormat="1" ht="18" customHeight="1" x14ac:dyDescent="0.25">
      <c r="A56" s="1"/>
      <c r="B56" s="1"/>
      <c r="C56" s="1"/>
      <c r="D56" s="1"/>
      <c r="E56" s="1"/>
      <c r="F56" s="1"/>
      <c r="G56" s="1"/>
      <c r="H56" s="1"/>
      <c r="I56" s="1"/>
      <c r="J56" s="1"/>
      <c r="K56" s="1"/>
    </row>
    <row r="57" spans="1:11" customFormat="1" ht="18" customHeight="1" x14ac:dyDescent="0.25">
      <c r="A57" s="1"/>
      <c r="B57" s="1"/>
      <c r="C57" s="1"/>
      <c r="D57" s="1"/>
      <c r="E57" s="1"/>
      <c r="F57" s="1"/>
      <c r="G57" s="1"/>
      <c r="H57" s="1"/>
      <c r="I57" s="1"/>
      <c r="J57" s="1"/>
      <c r="K57" s="1"/>
    </row>
    <row r="58" spans="1:11" customFormat="1" ht="18" customHeight="1" x14ac:dyDescent="0.25">
      <c r="A58" s="1"/>
      <c r="B58" s="1"/>
      <c r="C58" s="1"/>
      <c r="D58" s="1"/>
      <c r="E58" s="1"/>
      <c r="F58" s="1"/>
      <c r="G58" s="1"/>
      <c r="H58" s="1"/>
      <c r="I58" s="1"/>
      <c r="J58" s="1"/>
      <c r="K58" s="1"/>
    </row>
    <row r="59" spans="1:11" customFormat="1" ht="18" customHeight="1" x14ac:dyDescent="0.25">
      <c r="A59" s="1"/>
      <c r="B59" s="1"/>
      <c r="C59" s="1"/>
      <c r="D59" s="1"/>
      <c r="E59" s="1"/>
      <c r="F59" s="1"/>
      <c r="G59" s="1"/>
      <c r="H59" s="1"/>
      <c r="I59" s="1"/>
      <c r="J59" s="1"/>
      <c r="K59" s="1"/>
    </row>
    <row r="60" spans="1:11" customFormat="1" ht="18" customHeight="1" x14ac:dyDescent="0.25">
      <c r="A60" s="1"/>
      <c r="B60" s="1"/>
      <c r="C60" s="1"/>
      <c r="D60" s="1"/>
      <c r="E60" s="1"/>
      <c r="F60" s="1"/>
      <c r="G60" s="1"/>
      <c r="H60" s="1"/>
      <c r="I60" s="1"/>
      <c r="J60" s="1"/>
      <c r="K60" s="1"/>
    </row>
    <row r="61" spans="1:11" customFormat="1" ht="18" customHeight="1" x14ac:dyDescent="0.25">
      <c r="A61" s="1"/>
      <c r="B61" s="1"/>
      <c r="C61" s="1"/>
      <c r="D61" s="1"/>
      <c r="E61" s="1"/>
      <c r="F61" s="1"/>
      <c r="G61" s="1"/>
      <c r="H61" s="1"/>
      <c r="I61" s="1"/>
      <c r="J61" s="1"/>
      <c r="K61" s="1"/>
    </row>
    <row r="62" spans="1:11" customFormat="1" ht="18" customHeight="1" x14ac:dyDescent="0.25">
      <c r="A62" s="1"/>
      <c r="B62" s="1"/>
      <c r="C62" s="1"/>
      <c r="D62" s="1"/>
      <c r="E62" s="1"/>
      <c r="F62" s="1"/>
      <c r="G62" s="1"/>
      <c r="H62" s="1"/>
      <c r="I62" s="1"/>
      <c r="J62" s="1"/>
      <c r="K62" s="1"/>
    </row>
    <row r="63" spans="1:11" customFormat="1" ht="4.5" customHeight="1" x14ac:dyDescent="0.25">
      <c r="A63" s="1"/>
      <c r="B63" s="1"/>
      <c r="C63" s="1"/>
      <c r="D63" s="1"/>
      <c r="E63" s="1"/>
      <c r="F63" s="1"/>
      <c r="G63" s="1"/>
      <c r="H63" s="1"/>
      <c r="I63" s="1"/>
      <c r="J63" s="1"/>
      <c r="K63" s="1"/>
    </row>
    <row r="64" spans="1:11" customFormat="1" ht="18" customHeight="1" x14ac:dyDescent="0.25">
      <c r="A64" s="1"/>
      <c r="B64" s="1"/>
      <c r="C64" s="1"/>
      <c r="D64" s="1"/>
      <c r="E64" s="1"/>
      <c r="F64" s="1"/>
      <c r="G64" s="1"/>
      <c r="H64" s="1"/>
      <c r="I64" s="1"/>
      <c r="J64" s="1"/>
      <c r="K64" s="1"/>
    </row>
    <row r="65" spans="1:17" customFormat="1" ht="18" customHeight="1" x14ac:dyDescent="0.25">
      <c r="A65" s="1"/>
      <c r="B65" s="1"/>
      <c r="C65" s="1"/>
      <c r="D65" s="1"/>
      <c r="E65" s="1"/>
      <c r="F65" s="1"/>
      <c r="G65" s="1"/>
      <c r="H65" s="1"/>
      <c r="I65" s="1"/>
      <c r="J65" s="1"/>
      <c r="K65" s="1"/>
    </row>
    <row r="66" spans="1:17" customFormat="1" ht="4.5" customHeight="1" x14ac:dyDescent="0.25">
      <c r="A66" s="1"/>
      <c r="B66" s="1"/>
      <c r="C66" s="1"/>
      <c r="D66" s="1"/>
      <c r="E66" s="1"/>
      <c r="F66" s="1"/>
      <c r="G66" s="1"/>
      <c r="H66" s="1"/>
      <c r="I66" s="1"/>
      <c r="J66" s="1"/>
      <c r="K66" s="1"/>
    </row>
    <row r="67" spans="1:17" customFormat="1" ht="18" customHeight="1" x14ac:dyDescent="0.25">
      <c r="A67" s="1"/>
      <c r="B67" s="1"/>
      <c r="C67" s="1"/>
      <c r="D67" s="1"/>
      <c r="E67" s="1"/>
      <c r="F67" s="1"/>
      <c r="G67" s="1"/>
      <c r="H67" s="1"/>
      <c r="I67" s="1"/>
      <c r="J67" s="1"/>
      <c r="K67" s="1"/>
    </row>
    <row r="68" spans="1:17" customFormat="1" ht="18" customHeight="1" x14ac:dyDescent="0.25">
      <c r="A68" s="1"/>
      <c r="B68" s="1"/>
      <c r="C68" s="1"/>
      <c r="D68" s="1"/>
      <c r="E68" s="1"/>
      <c r="F68" s="1"/>
      <c r="G68" s="1"/>
      <c r="H68" s="1"/>
      <c r="I68" s="1"/>
      <c r="J68" s="1"/>
      <c r="K68" s="1"/>
    </row>
    <row r="69" spans="1:17" customFormat="1" ht="18" customHeight="1" x14ac:dyDescent="0.25">
      <c r="A69" s="1"/>
      <c r="B69" s="1"/>
      <c r="C69" s="1"/>
      <c r="D69" s="1"/>
      <c r="E69" s="1"/>
      <c r="F69" s="1"/>
      <c r="G69" s="1"/>
      <c r="H69" s="1"/>
      <c r="I69" s="1"/>
      <c r="J69" s="1"/>
      <c r="K69" s="1"/>
    </row>
    <row r="70" spans="1:17" customFormat="1" ht="4.5" customHeight="1" x14ac:dyDescent="0.25">
      <c r="A70" s="1"/>
      <c r="B70" s="1"/>
      <c r="C70" s="1"/>
      <c r="D70" s="1"/>
      <c r="E70" s="1"/>
      <c r="F70" s="1"/>
      <c r="G70" s="1"/>
      <c r="H70" s="1"/>
      <c r="I70" s="1"/>
      <c r="J70" s="1"/>
      <c r="K70" s="1"/>
    </row>
    <row r="71" spans="1:17" ht="18" customHeight="1" x14ac:dyDescent="0.25">
      <c r="Q71" s="63"/>
    </row>
    <row r="72" spans="1:17" ht="18" customHeight="1" x14ac:dyDescent="0.25">
      <c r="Q72" s="63"/>
    </row>
    <row r="73" spans="1:17" ht="18" customHeight="1" x14ac:dyDescent="0.25">
      <c r="Q73" s="63"/>
    </row>
    <row r="74" spans="1:17" ht="18" customHeight="1" x14ac:dyDescent="0.25">
      <c r="Q74" s="63"/>
    </row>
    <row r="75" spans="1:17" ht="18" customHeight="1" x14ac:dyDescent="0.25">
      <c r="Q75" s="63"/>
    </row>
    <row r="76" spans="1:17" customFormat="1" ht="18" customHeight="1" x14ac:dyDescent="0.25">
      <c r="A76" s="1"/>
      <c r="B76" s="1"/>
      <c r="C76" s="1"/>
      <c r="D76" s="1"/>
      <c r="E76" s="1"/>
      <c r="F76" s="1"/>
      <c r="G76" s="1"/>
      <c r="H76" s="1"/>
      <c r="I76" s="1"/>
      <c r="J76" s="1"/>
      <c r="K76" s="1"/>
    </row>
    <row r="90" spans="15:22" ht="18" customHeight="1" x14ac:dyDescent="0.25">
      <c r="O90" s="709"/>
      <c r="P90" s="709"/>
      <c r="R90" s="709"/>
      <c r="S90" s="709"/>
      <c r="U90" s="709"/>
      <c r="V90" s="709"/>
    </row>
    <row r="91" spans="15:22" ht="18" customHeight="1" x14ac:dyDescent="0.25">
      <c r="O91" s="724"/>
      <c r="P91" s="709"/>
      <c r="R91" s="724"/>
      <c r="S91" s="709"/>
      <c r="U91" s="725"/>
      <c r="V91" s="725"/>
    </row>
  </sheetData>
  <sheetProtection algorithmName="SHA-512" hashValue="8OPPOIyvQSO8vGKh3m+CGUFgYXDRjhsv+mKFSZPlOkh/NiK/cD5FBBxiS/OHctoygRyC2sKlzE1zWmt2fFbrVw==" saltValue="bAFht8VUH0VJjSYQKO9K+g==" spinCount="100000" sheet="1" objects="1" scenarios="1"/>
  <mergeCells count="26">
    <mergeCell ref="R90:S90"/>
    <mergeCell ref="U90:V90"/>
    <mergeCell ref="O91:P91"/>
    <mergeCell ref="R91:S91"/>
    <mergeCell ref="U91:V91"/>
    <mergeCell ref="A28:C28"/>
    <mergeCell ref="F28:G28"/>
    <mergeCell ref="A30:C30"/>
    <mergeCell ref="F30:G30"/>
    <mergeCell ref="O90:P90"/>
    <mergeCell ref="A38:M38"/>
    <mergeCell ref="A39:M46"/>
    <mergeCell ref="A32:G32"/>
    <mergeCell ref="A34:G34"/>
    <mergeCell ref="A36:G36"/>
    <mergeCell ref="A2:M4"/>
    <mergeCell ref="B7:C7"/>
    <mergeCell ref="E7:G7"/>
    <mergeCell ref="B9:C9"/>
    <mergeCell ref="E9:J9"/>
    <mergeCell ref="F24:G24"/>
    <mergeCell ref="A13:C13"/>
    <mergeCell ref="A15:C15"/>
    <mergeCell ref="A17:C17"/>
    <mergeCell ref="A19:C19"/>
    <mergeCell ref="A21:C21"/>
  </mergeCells>
  <conditionalFormatting sqref="H34:I36">
    <cfRule type="expression" priority="1" stopIfTrue="1">
      <formula>"13F+14F/2"</formula>
    </cfRule>
  </conditionalFormatting>
  <pageMargins left="0.25" right="0.25" top="1" bottom="1" header="0.3" footer="0.3"/>
  <pageSetup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66" r:id="rId4" name="Option Button 34">
              <controlPr defaultSize="0" autoFill="0" autoLine="0" autoPict="0">
                <anchor moveWithCells="1">
                  <from>
                    <xdr:col>11</xdr:col>
                    <xdr:colOff>0</xdr:colOff>
                    <xdr:row>12</xdr:row>
                    <xdr:rowOff>0</xdr:rowOff>
                  </from>
                  <to>
                    <xdr:col>11</xdr:col>
                    <xdr:colOff>200025</xdr:colOff>
                    <xdr:row>13</xdr:row>
                    <xdr:rowOff>9525</xdr:rowOff>
                  </to>
                </anchor>
              </controlPr>
            </control>
          </mc:Choice>
        </mc:AlternateContent>
        <mc:AlternateContent xmlns:mc="http://schemas.openxmlformats.org/markup-compatibility/2006">
          <mc:Choice Requires="x14">
            <control shapeId="69668" r:id="rId5" name="Option Button 36">
              <controlPr defaultSize="0" autoFill="0" autoLine="0" autoPict="0">
                <anchor moveWithCells="1">
                  <from>
                    <xdr:col>11</xdr:col>
                    <xdr:colOff>0</xdr:colOff>
                    <xdr:row>16</xdr:row>
                    <xdr:rowOff>0</xdr:rowOff>
                  </from>
                  <to>
                    <xdr:col>11</xdr:col>
                    <xdr:colOff>200025</xdr:colOff>
                    <xdr:row>17</xdr:row>
                    <xdr:rowOff>9525</xdr:rowOff>
                  </to>
                </anchor>
              </controlPr>
            </control>
          </mc:Choice>
        </mc:AlternateContent>
        <mc:AlternateContent xmlns:mc="http://schemas.openxmlformats.org/markup-compatibility/2006">
          <mc:Choice Requires="x14">
            <control shapeId="69669" r:id="rId6" name="Option Button 37">
              <controlPr defaultSize="0" autoFill="0" autoLine="0" autoPict="0">
                <anchor moveWithCells="1">
                  <from>
                    <xdr:col>11</xdr:col>
                    <xdr:colOff>0</xdr:colOff>
                    <xdr:row>18</xdr:row>
                    <xdr:rowOff>0</xdr:rowOff>
                  </from>
                  <to>
                    <xdr:col>11</xdr:col>
                    <xdr:colOff>200025</xdr:colOff>
                    <xdr:row>19</xdr:row>
                    <xdr:rowOff>9525</xdr:rowOff>
                  </to>
                </anchor>
              </controlPr>
            </control>
          </mc:Choice>
        </mc:AlternateContent>
        <mc:AlternateContent xmlns:mc="http://schemas.openxmlformats.org/markup-compatibility/2006">
          <mc:Choice Requires="x14">
            <control shapeId="69670" r:id="rId7" name="Option Button 38">
              <controlPr defaultSize="0" autoFill="0" autoLine="0" autoPict="0">
                <anchor moveWithCells="1">
                  <from>
                    <xdr:col>11</xdr:col>
                    <xdr:colOff>0</xdr:colOff>
                    <xdr:row>20</xdr:row>
                    <xdr:rowOff>0</xdr:rowOff>
                  </from>
                  <to>
                    <xdr:col>11</xdr:col>
                    <xdr:colOff>200025</xdr:colOff>
                    <xdr:row>21</xdr:row>
                    <xdr:rowOff>9525</xdr:rowOff>
                  </to>
                </anchor>
              </controlPr>
            </control>
          </mc:Choice>
        </mc:AlternateContent>
        <mc:AlternateContent xmlns:mc="http://schemas.openxmlformats.org/markup-compatibility/2006">
          <mc:Choice Requires="x14">
            <control shapeId="69672" r:id="rId8" name="Option Button 40">
              <controlPr defaultSize="0" autoFill="0" autoLine="0" autoPict="0">
                <anchor moveWithCells="1">
                  <from>
                    <xdr:col>11</xdr:col>
                    <xdr:colOff>0</xdr:colOff>
                    <xdr:row>25</xdr:row>
                    <xdr:rowOff>0</xdr:rowOff>
                  </from>
                  <to>
                    <xdr:col>11</xdr:col>
                    <xdr:colOff>200025</xdr:colOff>
                    <xdr:row>26</xdr:row>
                    <xdr:rowOff>9525</xdr:rowOff>
                  </to>
                </anchor>
              </controlPr>
            </control>
          </mc:Choice>
        </mc:AlternateContent>
        <mc:AlternateContent xmlns:mc="http://schemas.openxmlformats.org/markup-compatibility/2006">
          <mc:Choice Requires="x14">
            <control shapeId="69673" r:id="rId9" name="Option Button 41">
              <controlPr defaultSize="0" autoFill="0" autoLine="0" autoPict="0">
                <anchor moveWithCells="1">
                  <from>
                    <xdr:col>11</xdr:col>
                    <xdr:colOff>0</xdr:colOff>
                    <xdr:row>27</xdr:row>
                    <xdr:rowOff>0</xdr:rowOff>
                  </from>
                  <to>
                    <xdr:col>11</xdr:col>
                    <xdr:colOff>200025</xdr:colOff>
                    <xdr:row>28</xdr:row>
                    <xdr:rowOff>9525</xdr:rowOff>
                  </to>
                </anchor>
              </controlPr>
            </control>
          </mc:Choice>
        </mc:AlternateContent>
        <mc:AlternateContent xmlns:mc="http://schemas.openxmlformats.org/markup-compatibility/2006">
          <mc:Choice Requires="x14">
            <control shapeId="69675" r:id="rId10" name="Option Button 43">
              <controlPr defaultSize="0" autoFill="0" autoLine="0" autoPict="0">
                <anchor moveWithCells="1">
                  <from>
                    <xdr:col>11</xdr:col>
                    <xdr:colOff>0</xdr:colOff>
                    <xdr:row>29</xdr:row>
                    <xdr:rowOff>0</xdr:rowOff>
                  </from>
                  <to>
                    <xdr:col>11</xdr:col>
                    <xdr:colOff>200025</xdr:colOff>
                    <xdr:row>30</xdr:row>
                    <xdr:rowOff>9525</xdr:rowOff>
                  </to>
                </anchor>
              </controlPr>
            </control>
          </mc:Choice>
        </mc:AlternateContent>
        <mc:AlternateContent xmlns:mc="http://schemas.openxmlformats.org/markup-compatibility/2006">
          <mc:Choice Requires="x14">
            <control shapeId="69676" r:id="rId11" name="Option Button 44">
              <controlPr defaultSize="0" autoFill="0" autoLine="0" autoPict="0">
                <anchor moveWithCells="1">
                  <from>
                    <xdr:col>11</xdr:col>
                    <xdr:colOff>0</xdr:colOff>
                    <xdr:row>31</xdr:row>
                    <xdr:rowOff>0</xdr:rowOff>
                  </from>
                  <to>
                    <xdr:col>11</xdr:col>
                    <xdr:colOff>200025</xdr:colOff>
                    <xdr:row>32</xdr:row>
                    <xdr:rowOff>9525</xdr:rowOff>
                  </to>
                </anchor>
              </controlPr>
            </control>
          </mc:Choice>
        </mc:AlternateContent>
        <mc:AlternateContent xmlns:mc="http://schemas.openxmlformats.org/markup-compatibility/2006">
          <mc:Choice Requires="x14">
            <control shapeId="69678" r:id="rId12" name="Option Button 46">
              <controlPr defaultSize="0" autoFill="0" autoLine="0" autoPict="0">
                <anchor moveWithCells="1">
                  <from>
                    <xdr:col>11</xdr:col>
                    <xdr:colOff>0</xdr:colOff>
                    <xdr:row>33</xdr:row>
                    <xdr:rowOff>0</xdr:rowOff>
                  </from>
                  <to>
                    <xdr:col>11</xdr:col>
                    <xdr:colOff>200025</xdr:colOff>
                    <xdr:row>34</xdr:row>
                    <xdr:rowOff>9525</xdr:rowOff>
                  </to>
                </anchor>
              </controlPr>
            </control>
          </mc:Choice>
        </mc:AlternateContent>
        <mc:AlternateContent xmlns:mc="http://schemas.openxmlformats.org/markup-compatibility/2006">
          <mc:Choice Requires="x14">
            <control shapeId="69679" r:id="rId13" name="Option Button 47">
              <controlPr defaultSize="0" autoFill="0" autoLine="0" autoPict="0">
                <anchor moveWithCells="1">
                  <from>
                    <xdr:col>11</xdr:col>
                    <xdr:colOff>0</xdr:colOff>
                    <xdr:row>35</xdr:row>
                    <xdr:rowOff>0</xdr:rowOff>
                  </from>
                  <to>
                    <xdr:col>11</xdr:col>
                    <xdr:colOff>200025</xdr:colOff>
                    <xdr:row>36</xdr:row>
                    <xdr:rowOff>9525</xdr:rowOff>
                  </to>
                </anchor>
              </controlPr>
            </control>
          </mc:Choice>
        </mc:AlternateContent>
        <mc:AlternateContent xmlns:mc="http://schemas.openxmlformats.org/markup-compatibility/2006">
          <mc:Choice Requires="x14">
            <control shapeId="69693" r:id="rId14" name="Option Button 61">
              <controlPr defaultSize="0" autoFill="0" autoLine="0" autoPict="0">
                <anchor moveWithCells="1">
                  <from>
                    <xdr:col>11</xdr:col>
                    <xdr:colOff>0</xdr:colOff>
                    <xdr:row>12</xdr:row>
                    <xdr:rowOff>0</xdr:rowOff>
                  </from>
                  <to>
                    <xdr:col>11</xdr:col>
                    <xdr:colOff>190500</xdr:colOff>
                    <xdr:row>12</xdr:row>
                    <xdr:rowOff>219075</xdr:rowOff>
                  </to>
                </anchor>
              </controlPr>
            </control>
          </mc:Choice>
        </mc:AlternateContent>
        <mc:AlternateContent xmlns:mc="http://schemas.openxmlformats.org/markup-compatibility/2006">
          <mc:Choice Requires="x14">
            <control shapeId="69695" r:id="rId15" name="Option Button 63">
              <controlPr defaultSize="0" autoFill="0" autoLine="0" autoPict="0">
                <anchor moveWithCells="1">
                  <from>
                    <xdr:col>11</xdr:col>
                    <xdr:colOff>0</xdr:colOff>
                    <xdr:row>14</xdr:row>
                    <xdr:rowOff>0</xdr:rowOff>
                  </from>
                  <to>
                    <xdr:col>11</xdr:col>
                    <xdr:colOff>190500</xdr:colOff>
                    <xdr:row>14</xdr:row>
                    <xdr:rowOff>219075</xdr:rowOff>
                  </to>
                </anchor>
              </controlPr>
            </control>
          </mc:Choice>
        </mc:AlternateContent>
        <mc:AlternateContent xmlns:mc="http://schemas.openxmlformats.org/markup-compatibility/2006">
          <mc:Choice Requires="x14">
            <control shapeId="69696" r:id="rId16" name="Option Button 64">
              <controlPr defaultSize="0" autoFill="0" autoLine="0" autoPict="0">
                <anchor moveWithCells="1">
                  <from>
                    <xdr:col>11</xdr:col>
                    <xdr:colOff>0</xdr:colOff>
                    <xdr:row>16</xdr:row>
                    <xdr:rowOff>0</xdr:rowOff>
                  </from>
                  <to>
                    <xdr:col>11</xdr:col>
                    <xdr:colOff>190500</xdr:colOff>
                    <xdr:row>16</xdr:row>
                    <xdr:rowOff>219075</xdr:rowOff>
                  </to>
                </anchor>
              </controlPr>
            </control>
          </mc:Choice>
        </mc:AlternateContent>
        <mc:AlternateContent xmlns:mc="http://schemas.openxmlformats.org/markup-compatibility/2006">
          <mc:Choice Requires="x14">
            <control shapeId="69697" r:id="rId17" name="Option Button 65">
              <controlPr defaultSize="0" autoFill="0" autoLine="0" autoPict="0">
                <anchor moveWithCells="1">
                  <from>
                    <xdr:col>11</xdr:col>
                    <xdr:colOff>0</xdr:colOff>
                    <xdr:row>18</xdr:row>
                    <xdr:rowOff>0</xdr:rowOff>
                  </from>
                  <to>
                    <xdr:col>11</xdr:col>
                    <xdr:colOff>190500</xdr:colOff>
                    <xdr:row>18</xdr:row>
                    <xdr:rowOff>219075</xdr:rowOff>
                  </to>
                </anchor>
              </controlPr>
            </control>
          </mc:Choice>
        </mc:AlternateContent>
        <mc:AlternateContent xmlns:mc="http://schemas.openxmlformats.org/markup-compatibility/2006">
          <mc:Choice Requires="x14">
            <control shapeId="69698" r:id="rId18" name="Option Button 66">
              <controlPr defaultSize="0" autoFill="0" autoLine="0" autoPict="0">
                <anchor moveWithCells="1">
                  <from>
                    <xdr:col>11</xdr:col>
                    <xdr:colOff>0</xdr:colOff>
                    <xdr:row>20</xdr:row>
                    <xdr:rowOff>0</xdr:rowOff>
                  </from>
                  <to>
                    <xdr:col>11</xdr:col>
                    <xdr:colOff>190500</xdr:colOff>
                    <xdr:row>20</xdr:row>
                    <xdr:rowOff>219075</xdr:rowOff>
                  </to>
                </anchor>
              </controlPr>
            </control>
          </mc:Choice>
        </mc:AlternateContent>
        <mc:AlternateContent xmlns:mc="http://schemas.openxmlformats.org/markup-compatibility/2006">
          <mc:Choice Requires="x14">
            <control shapeId="69699" r:id="rId19" name="Option Button 67">
              <controlPr defaultSize="0" autoFill="0" autoLine="0" autoPict="0">
                <anchor moveWithCells="1">
                  <from>
                    <xdr:col>11</xdr:col>
                    <xdr:colOff>0</xdr:colOff>
                    <xdr:row>25</xdr:row>
                    <xdr:rowOff>0</xdr:rowOff>
                  </from>
                  <to>
                    <xdr:col>11</xdr:col>
                    <xdr:colOff>190500</xdr:colOff>
                    <xdr:row>25</xdr:row>
                    <xdr:rowOff>219075</xdr:rowOff>
                  </to>
                </anchor>
              </controlPr>
            </control>
          </mc:Choice>
        </mc:AlternateContent>
        <mc:AlternateContent xmlns:mc="http://schemas.openxmlformats.org/markup-compatibility/2006">
          <mc:Choice Requires="x14">
            <control shapeId="69700" r:id="rId20" name="Option Button 68">
              <controlPr defaultSize="0" autoFill="0" autoLine="0" autoPict="0">
                <anchor moveWithCells="1">
                  <from>
                    <xdr:col>11</xdr:col>
                    <xdr:colOff>0</xdr:colOff>
                    <xdr:row>27</xdr:row>
                    <xdr:rowOff>0</xdr:rowOff>
                  </from>
                  <to>
                    <xdr:col>11</xdr:col>
                    <xdr:colOff>190500</xdr:colOff>
                    <xdr:row>27</xdr:row>
                    <xdr:rowOff>219075</xdr:rowOff>
                  </to>
                </anchor>
              </controlPr>
            </control>
          </mc:Choice>
        </mc:AlternateContent>
        <mc:AlternateContent xmlns:mc="http://schemas.openxmlformats.org/markup-compatibility/2006">
          <mc:Choice Requires="x14">
            <control shapeId="69701" r:id="rId21" name="Option Button 69">
              <controlPr defaultSize="0" autoFill="0" autoLine="0" autoPict="0">
                <anchor moveWithCells="1">
                  <from>
                    <xdr:col>11</xdr:col>
                    <xdr:colOff>0</xdr:colOff>
                    <xdr:row>29</xdr:row>
                    <xdr:rowOff>0</xdr:rowOff>
                  </from>
                  <to>
                    <xdr:col>11</xdr:col>
                    <xdr:colOff>190500</xdr:colOff>
                    <xdr:row>29</xdr:row>
                    <xdr:rowOff>219075</xdr:rowOff>
                  </to>
                </anchor>
              </controlPr>
            </control>
          </mc:Choice>
        </mc:AlternateContent>
        <mc:AlternateContent xmlns:mc="http://schemas.openxmlformats.org/markup-compatibility/2006">
          <mc:Choice Requires="x14">
            <control shapeId="69702" r:id="rId22" name="Option Button 70">
              <controlPr defaultSize="0" autoFill="0" autoLine="0" autoPict="0">
                <anchor moveWithCells="1">
                  <from>
                    <xdr:col>11</xdr:col>
                    <xdr:colOff>0</xdr:colOff>
                    <xdr:row>31</xdr:row>
                    <xdr:rowOff>0</xdr:rowOff>
                  </from>
                  <to>
                    <xdr:col>11</xdr:col>
                    <xdr:colOff>190500</xdr:colOff>
                    <xdr:row>31</xdr:row>
                    <xdr:rowOff>219075</xdr:rowOff>
                  </to>
                </anchor>
              </controlPr>
            </control>
          </mc:Choice>
        </mc:AlternateContent>
        <mc:AlternateContent xmlns:mc="http://schemas.openxmlformats.org/markup-compatibility/2006">
          <mc:Choice Requires="x14">
            <control shapeId="69703" r:id="rId23" name="Option Button 71">
              <controlPr defaultSize="0" autoFill="0" autoLine="0" autoPict="0">
                <anchor moveWithCells="1">
                  <from>
                    <xdr:col>11</xdr:col>
                    <xdr:colOff>0</xdr:colOff>
                    <xdr:row>33</xdr:row>
                    <xdr:rowOff>0</xdr:rowOff>
                  </from>
                  <to>
                    <xdr:col>11</xdr:col>
                    <xdr:colOff>190500</xdr:colOff>
                    <xdr:row>33</xdr:row>
                    <xdr:rowOff>219075</xdr:rowOff>
                  </to>
                </anchor>
              </controlPr>
            </control>
          </mc:Choice>
        </mc:AlternateContent>
        <mc:AlternateContent xmlns:mc="http://schemas.openxmlformats.org/markup-compatibility/2006">
          <mc:Choice Requires="x14">
            <control shapeId="69704" r:id="rId24" name="Option Button 72">
              <controlPr defaultSize="0" autoFill="0" autoLine="0" autoPict="0">
                <anchor moveWithCells="1">
                  <from>
                    <xdr:col>11</xdr:col>
                    <xdr:colOff>0</xdr:colOff>
                    <xdr:row>35</xdr:row>
                    <xdr:rowOff>0</xdr:rowOff>
                  </from>
                  <to>
                    <xdr:col>11</xdr:col>
                    <xdr:colOff>190500</xdr:colOff>
                    <xdr:row>35</xdr:row>
                    <xdr:rowOff>219075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B1:AA105"/>
  <sheetViews>
    <sheetView showGridLines="0" showRowColHeaders="0" workbookViewId="0">
      <selection activeCell="I5" sqref="I5:N6"/>
    </sheetView>
  </sheetViews>
  <sheetFormatPr defaultRowHeight="12.75" x14ac:dyDescent="0.25"/>
  <cols>
    <col min="1" max="1" width="1.42578125" style="33" customWidth="1"/>
    <col min="2" max="2" width="9.140625" style="33" customWidth="1"/>
    <col min="3" max="7" width="9.140625" style="33"/>
    <col min="8" max="8" width="9.140625" style="33" customWidth="1"/>
    <col min="9" max="14" width="6.7109375" style="33" customWidth="1"/>
    <col min="15" max="16384" width="9.140625" style="33"/>
  </cols>
  <sheetData>
    <row r="1" spans="2:27" ht="14.1" customHeight="1" thickBot="1" x14ac:dyDescent="0.25">
      <c r="L1" s="43" t="s">
        <v>2</v>
      </c>
      <c r="M1" s="930">
        <v>2021</v>
      </c>
      <c r="N1" s="930"/>
    </row>
    <row r="2" spans="2:27" ht="14.1" customHeight="1" x14ac:dyDescent="0.25">
      <c r="B2" s="1266" t="s">
        <v>162</v>
      </c>
      <c r="C2" s="1267"/>
      <c r="D2" s="1267"/>
      <c r="E2" s="1267"/>
      <c r="F2" s="1267"/>
      <c r="G2" s="1267"/>
      <c r="H2" s="1267"/>
      <c r="I2" s="1267"/>
      <c r="J2" s="1267"/>
      <c r="K2" s="1267"/>
      <c r="L2" s="1267"/>
      <c r="M2" s="1267"/>
      <c r="N2" s="1268"/>
    </row>
    <row r="3" spans="2:27" ht="24.75" customHeight="1" thickBot="1" x14ac:dyDescent="0.3">
      <c r="B3" s="1349"/>
      <c r="C3" s="1350"/>
      <c r="D3" s="1350"/>
      <c r="E3" s="1350"/>
      <c r="F3" s="1350"/>
      <c r="G3" s="1350"/>
      <c r="H3" s="1350"/>
      <c r="I3" s="1350"/>
      <c r="J3" s="1350"/>
      <c r="K3" s="1350"/>
      <c r="L3" s="1350"/>
      <c r="M3" s="1350"/>
      <c r="N3" s="1351"/>
    </row>
    <row r="4" spans="2:27" ht="14.1" customHeight="1" x14ac:dyDescent="0.25">
      <c r="B4" s="1352" t="s">
        <v>106</v>
      </c>
      <c r="C4" s="1353"/>
      <c r="D4" s="1353"/>
      <c r="E4" s="1353"/>
      <c r="F4" s="1353"/>
      <c r="G4" s="1353"/>
      <c r="H4" s="1272" t="s">
        <v>107</v>
      </c>
      <c r="I4" s="1354" t="s">
        <v>163</v>
      </c>
      <c r="J4" s="1355"/>
      <c r="K4" s="1355"/>
      <c r="L4" s="1355"/>
      <c r="M4" s="1355"/>
      <c r="N4" s="1356"/>
    </row>
    <row r="5" spans="2:27" ht="14.1" customHeight="1" x14ac:dyDescent="0.25">
      <c r="B5" s="1265" t="s">
        <v>110</v>
      </c>
      <c r="C5" s="744"/>
      <c r="D5" s="744"/>
      <c r="E5" s="744"/>
      <c r="F5" s="744"/>
      <c r="G5" s="744"/>
      <c r="H5" s="1273"/>
      <c r="I5" s="1357" t="s">
        <v>2</v>
      </c>
      <c r="J5" s="1358"/>
      <c r="K5" s="1358"/>
      <c r="L5" s="1358"/>
      <c r="M5" s="1358"/>
      <c r="N5" s="1359"/>
    </row>
    <row r="6" spans="2:27" ht="14.1" customHeight="1" x14ac:dyDescent="0.25">
      <c r="B6" s="1265" t="s">
        <v>164</v>
      </c>
      <c r="C6" s="744"/>
      <c r="D6" s="744"/>
      <c r="E6" s="744"/>
      <c r="F6" s="744"/>
      <c r="G6" s="744"/>
      <c r="H6" s="1273"/>
      <c r="I6" s="1360"/>
      <c r="J6" s="1361"/>
      <c r="K6" s="1361"/>
      <c r="L6" s="1361"/>
      <c r="M6" s="1361"/>
      <c r="N6" s="1362"/>
    </row>
    <row r="7" spans="2:27" ht="14.1" customHeight="1" x14ac:dyDescent="0.25">
      <c r="B7" s="1347"/>
      <c r="C7" s="1022"/>
      <c r="D7" s="1022"/>
      <c r="E7" s="1022"/>
      <c r="F7" s="1022"/>
      <c r="G7" s="1348"/>
      <c r="H7" s="1273"/>
      <c r="I7" s="1345" t="s">
        <v>165</v>
      </c>
      <c r="J7" s="1345"/>
      <c r="K7" s="1345" t="s">
        <v>165</v>
      </c>
      <c r="L7" s="1345"/>
      <c r="M7" s="1345" t="s">
        <v>165</v>
      </c>
      <c r="N7" s="1346"/>
    </row>
    <row r="8" spans="2:27" ht="14.1" customHeight="1" thickBot="1" x14ac:dyDescent="0.3">
      <c r="B8" s="1287"/>
      <c r="C8" s="1288"/>
      <c r="D8" s="1288"/>
      <c r="E8" s="1288"/>
      <c r="F8" s="1288"/>
      <c r="G8" s="1289"/>
      <c r="H8" s="1274"/>
      <c r="I8" s="1282"/>
      <c r="J8" s="1283"/>
      <c r="K8" s="1282"/>
      <c r="L8" s="1283"/>
      <c r="M8" s="1282"/>
      <c r="N8" s="1286"/>
    </row>
    <row r="9" spans="2:27" ht="14.1" customHeight="1" x14ac:dyDescent="0.25">
      <c r="B9" s="1240" t="s">
        <v>112</v>
      </c>
      <c r="C9" s="1241"/>
      <c r="D9" s="1241"/>
      <c r="E9" s="1241"/>
      <c r="F9" s="1241"/>
      <c r="G9" s="1241"/>
      <c r="H9" s="1241"/>
      <c r="I9" s="1241"/>
      <c r="J9" s="1241"/>
      <c r="K9" s="1241"/>
      <c r="L9" s="1241"/>
      <c r="M9" s="1241"/>
      <c r="N9" s="1242"/>
      <c r="W9"/>
      <c r="X9"/>
      <c r="Y9"/>
      <c r="Z9"/>
      <c r="AA9"/>
    </row>
    <row r="10" spans="2:27" ht="14.1" customHeight="1" thickBot="1" x14ac:dyDescent="0.3">
      <c r="B10" s="1246"/>
      <c r="C10" s="1247"/>
      <c r="D10" s="1247"/>
      <c r="E10" s="1247"/>
      <c r="F10" s="1247"/>
      <c r="G10" s="1247"/>
      <c r="H10" s="1247"/>
      <c r="I10" s="1247"/>
      <c r="J10" s="1247"/>
      <c r="K10" s="1247"/>
      <c r="L10" s="1247"/>
      <c r="M10" s="1247"/>
      <c r="N10" s="1248"/>
      <c r="U10"/>
      <c r="V10"/>
      <c r="W10"/>
      <c r="X10"/>
      <c r="Y10"/>
      <c r="Z10"/>
      <c r="AA10"/>
    </row>
    <row r="11" spans="2:27" ht="14.1" customHeight="1" thickBot="1" x14ac:dyDescent="0.3">
      <c r="B11" s="1339" t="s">
        <v>166</v>
      </c>
      <c r="C11" s="1340"/>
      <c r="D11" s="1340"/>
      <c r="E11" s="1340"/>
      <c r="F11" s="1340"/>
      <c r="G11" s="1341"/>
      <c r="H11" s="218" t="s">
        <v>107</v>
      </c>
      <c r="I11" s="1342">
        <v>12</v>
      </c>
      <c r="J11" s="1342"/>
      <c r="K11" s="1342">
        <v>12</v>
      </c>
      <c r="L11" s="1343"/>
      <c r="M11" s="1342">
        <v>12</v>
      </c>
      <c r="N11" s="1344"/>
      <c r="W11"/>
      <c r="X11"/>
      <c r="Y11"/>
      <c r="Z11"/>
      <c r="AA11"/>
    </row>
    <row r="12" spans="2:27" ht="14.1" customHeight="1" thickBot="1" x14ac:dyDescent="0.3">
      <c r="B12" s="1173" t="s">
        <v>114</v>
      </c>
      <c r="C12" s="1174"/>
      <c r="D12" s="1174"/>
      <c r="E12" s="1174"/>
      <c r="F12" s="1174"/>
      <c r="G12" s="1174"/>
      <c r="H12" s="1174"/>
      <c r="I12" s="1174"/>
      <c r="J12" s="1174"/>
      <c r="K12" s="1174"/>
      <c r="L12" s="1174"/>
      <c r="M12" s="1174"/>
      <c r="N12" s="1175"/>
      <c r="W12"/>
      <c r="X12"/>
      <c r="Y12"/>
      <c r="Z12"/>
      <c r="AA12"/>
    </row>
    <row r="13" spans="2:27" ht="14.1" customHeight="1" x14ac:dyDescent="0.25">
      <c r="B13" s="1336" t="s">
        <v>115</v>
      </c>
      <c r="C13" s="1250" t="s">
        <v>280</v>
      </c>
      <c r="D13" s="1251"/>
      <c r="E13" s="1251"/>
      <c r="F13" s="1251"/>
      <c r="G13" s="1252"/>
      <c r="H13" s="1337" t="s">
        <v>107</v>
      </c>
      <c r="I13" s="1185">
        <v>0</v>
      </c>
      <c r="J13" s="1186"/>
      <c r="K13" s="1185">
        <v>0</v>
      </c>
      <c r="L13" s="1186"/>
      <c r="M13" s="1185">
        <v>0</v>
      </c>
      <c r="N13" s="1191"/>
    </row>
    <row r="14" spans="2:27" ht="14.1" customHeight="1" x14ac:dyDescent="0.25">
      <c r="B14" s="1312"/>
      <c r="C14" s="1209"/>
      <c r="D14" s="1210"/>
      <c r="E14" s="1210"/>
      <c r="F14" s="1210"/>
      <c r="G14" s="1211"/>
      <c r="H14" s="1338"/>
      <c r="I14" s="1187"/>
      <c r="J14" s="1188"/>
      <c r="K14" s="1187"/>
      <c r="L14" s="1188"/>
      <c r="M14" s="1187"/>
      <c r="N14" s="1192"/>
    </row>
    <row r="15" spans="2:27" ht="14.1" customHeight="1" x14ac:dyDescent="0.25">
      <c r="B15" s="1249"/>
      <c r="C15" s="1212"/>
      <c r="D15" s="1213"/>
      <c r="E15" s="1213"/>
      <c r="F15" s="1213"/>
      <c r="G15" s="1214"/>
      <c r="H15" s="1330"/>
      <c r="I15" s="1189"/>
      <c r="J15" s="1190"/>
      <c r="K15" s="1189"/>
      <c r="L15" s="1190"/>
      <c r="M15" s="1189"/>
      <c r="N15" s="1193"/>
    </row>
    <row r="16" spans="2:27" ht="14.1" customHeight="1" x14ac:dyDescent="0.25">
      <c r="B16" s="212" t="s">
        <v>116</v>
      </c>
      <c r="C16" s="1333" t="s">
        <v>167</v>
      </c>
      <c r="D16" s="1334"/>
      <c r="E16" s="1334"/>
      <c r="F16" s="1334"/>
      <c r="G16" s="1335"/>
      <c r="H16" s="219" t="s">
        <v>168</v>
      </c>
      <c r="I16" s="1237">
        <v>0</v>
      </c>
      <c r="J16" s="1237"/>
      <c r="K16" s="1237">
        <v>0</v>
      </c>
      <c r="L16" s="1254"/>
      <c r="M16" s="1237">
        <v>0</v>
      </c>
      <c r="N16" s="1238"/>
      <c r="O16"/>
      <c r="P16"/>
      <c r="Q16"/>
      <c r="R16"/>
      <c r="S16"/>
      <c r="T16"/>
      <c r="U16"/>
      <c r="V16"/>
      <c r="W16"/>
      <c r="X16"/>
    </row>
    <row r="17" spans="2:24" ht="14.1" customHeight="1" x14ac:dyDescent="0.25">
      <c r="B17" s="212" t="s">
        <v>118</v>
      </c>
      <c r="C17" s="1311" t="s">
        <v>169</v>
      </c>
      <c r="D17" s="1311"/>
      <c r="E17" s="1311"/>
      <c r="F17" s="1311"/>
      <c r="G17" s="1311"/>
      <c r="H17" s="219" t="s">
        <v>170</v>
      </c>
      <c r="I17" s="1253">
        <v>0</v>
      </c>
      <c r="J17" s="1253"/>
      <c r="K17" s="1237">
        <v>0</v>
      </c>
      <c r="L17" s="1254"/>
      <c r="M17" s="1237">
        <v>0</v>
      </c>
      <c r="N17" s="1238"/>
      <c r="O17"/>
      <c r="P17"/>
      <c r="Q17"/>
      <c r="R17"/>
      <c r="S17"/>
      <c r="T17"/>
      <c r="U17"/>
      <c r="V17"/>
      <c r="W17"/>
      <c r="X17"/>
    </row>
    <row r="18" spans="2:24" ht="14.1" customHeight="1" x14ac:dyDescent="0.25">
      <c r="B18" s="212" t="s">
        <v>120</v>
      </c>
      <c r="C18" s="1311" t="s">
        <v>171</v>
      </c>
      <c r="D18" s="1311"/>
      <c r="E18" s="1311"/>
      <c r="F18" s="1311"/>
      <c r="G18" s="1311"/>
      <c r="H18" s="219" t="s">
        <v>170</v>
      </c>
      <c r="I18" s="1237">
        <v>0</v>
      </c>
      <c r="J18" s="1237"/>
      <c r="K18" s="1237">
        <v>0</v>
      </c>
      <c r="L18" s="1254"/>
      <c r="M18" s="1237">
        <v>0</v>
      </c>
      <c r="N18" s="1238"/>
    </row>
    <row r="19" spans="2:24" ht="14.1" customHeight="1" x14ac:dyDescent="0.25">
      <c r="B19" s="212" t="s">
        <v>122</v>
      </c>
      <c r="C19" s="1311" t="s">
        <v>172</v>
      </c>
      <c r="D19" s="1311"/>
      <c r="E19" s="1311"/>
      <c r="F19" s="1311"/>
      <c r="G19" s="1311"/>
      <c r="H19" s="219" t="s">
        <v>170</v>
      </c>
      <c r="I19" s="1237">
        <v>0</v>
      </c>
      <c r="J19" s="1237"/>
      <c r="K19" s="1237">
        <v>0</v>
      </c>
      <c r="L19" s="1254"/>
      <c r="M19" s="1237">
        <v>0</v>
      </c>
      <c r="N19" s="1238"/>
    </row>
    <row r="20" spans="2:24" ht="14.1" customHeight="1" x14ac:dyDescent="0.25">
      <c r="B20" s="212" t="s">
        <v>124</v>
      </c>
      <c r="C20" s="1156" t="s">
        <v>173</v>
      </c>
      <c r="D20" s="1156"/>
      <c r="E20" s="1156"/>
      <c r="F20" s="1156"/>
      <c r="G20" s="1156"/>
      <c r="H20" s="219" t="s">
        <v>170</v>
      </c>
      <c r="I20" s="1237">
        <v>0</v>
      </c>
      <c r="J20" s="1237"/>
      <c r="K20" s="1237">
        <v>0</v>
      </c>
      <c r="L20" s="1254"/>
      <c r="M20" s="1237">
        <v>0</v>
      </c>
      <c r="N20" s="1238"/>
    </row>
    <row r="21" spans="2:24" ht="14.1" customHeight="1" x14ac:dyDescent="0.25">
      <c r="B21" s="212" t="s">
        <v>126</v>
      </c>
      <c r="C21" s="1311" t="s">
        <v>174</v>
      </c>
      <c r="D21" s="1311"/>
      <c r="E21" s="1311"/>
      <c r="F21" s="1311"/>
      <c r="G21" s="1311"/>
      <c r="H21" s="219" t="s">
        <v>170</v>
      </c>
      <c r="I21" s="1237">
        <v>0</v>
      </c>
      <c r="J21" s="1237"/>
      <c r="K21" s="1237">
        <v>0</v>
      </c>
      <c r="L21" s="1254"/>
      <c r="M21" s="1237">
        <v>0</v>
      </c>
      <c r="N21" s="1238"/>
    </row>
    <row r="22" spans="2:24" ht="18.75" customHeight="1" x14ac:dyDescent="0.25">
      <c r="B22" s="1261" t="s">
        <v>128</v>
      </c>
      <c r="C22" s="1156" t="s">
        <v>175</v>
      </c>
      <c r="D22" s="1156"/>
      <c r="E22" s="1156"/>
      <c r="F22" s="1156"/>
      <c r="G22" s="1156"/>
      <c r="H22" s="1329" t="s">
        <v>170</v>
      </c>
      <c r="I22" s="1200">
        <v>0</v>
      </c>
      <c r="J22" s="1201"/>
      <c r="K22" s="1200">
        <v>0</v>
      </c>
      <c r="L22" s="1331"/>
      <c r="M22" s="1200">
        <v>0</v>
      </c>
      <c r="N22" s="1204"/>
    </row>
    <row r="23" spans="2:24" ht="21.75" customHeight="1" x14ac:dyDescent="0.25">
      <c r="B23" s="1249"/>
      <c r="C23" s="1156"/>
      <c r="D23" s="1156"/>
      <c r="E23" s="1156"/>
      <c r="F23" s="1156"/>
      <c r="G23" s="1156"/>
      <c r="H23" s="1330"/>
      <c r="I23" s="1189"/>
      <c r="J23" s="1190"/>
      <c r="K23" s="1189"/>
      <c r="L23" s="1332"/>
      <c r="M23" s="1189"/>
      <c r="N23" s="1193"/>
    </row>
    <row r="24" spans="2:24" x14ac:dyDescent="0.25">
      <c r="B24" s="649" t="s">
        <v>504</v>
      </c>
      <c r="C24" s="1234" t="s">
        <v>505</v>
      </c>
      <c r="D24" s="1235"/>
      <c r="E24" s="1235"/>
      <c r="F24" s="1235"/>
      <c r="G24" s="1236"/>
      <c r="H24" s="647" t="s">
        <v>170</v>
      </c>
      <c r="I24" s="1254"/>
      <c r="J24" s="1327"/>
      <c r="K24" s="1254"/>
      <c r="L24" s="1327"/>
      <c r="M24" s="1254"/>
      <c r="N24" s="1328"/>
    </row>
    <row r="25" spans="2:24" ht="14.1" customHeight="1" x14ac:dyDescent="0.25">
      <c r="B25" s="212" t="s">
        <v>130</v>
      </c>
      <c r="C25" s="1311" t="s">
        <v>176</v>
      </c>
      <c r="D25" s="1311"/>
      <c r="E25" s="1311"/>
      <c r="F25" s="1311"/>
      <c r="G25" s="1311"/>
      <c r="H25" s="220" t="s">
        <v>177</v>
      </c>
      <c r="I25" s="1229">
        <f>I13-I16+I17+I18+I19+I20+I21+I22+I24</f>
        <v>0</v>
      </c>
      <c r="J25" s="1229"/>
      <c r="K25" s="1229">
        <f>K13-K16+K17+K18+K19+K20+K21+K22+K24</f>
        <v>0</v>
      </c>
      <c r="L25" s="1230"/>
      <c r="M25" s="1229">
        <f>M13-M16+M17+M18+M19+M20+M21+M22+M24</f>
        <v>0</v>
      </c>
      <c r="N25" s="1231"/>
    </row>
    <row r="26" spans="2:24" ht="14.1" customHeight="1" x14ac:dyDescent="0.25">
      <c r="B26" s="212" t="s">
        <v>132</v>
      </c>
      <c r="C26" s="1311" t="s">
        <v>178</v>
      </c>
      <c r="D26" s="1311"/>
      <c r="E26" s="1311"/>
      <c r="F26" s="1311"/>
      <c r="G26" s="1311"/>
      <c r="H26" s="219" t="s">
        <v>179</v>
      </c>
      <c r="I26" s="1262">
        <f>I11</f>
        <v>12</v>
      </c>
      <c r="J26" s="1229"/>
      <c r="K26" s="1262">
        <f>K11</f>
        <v>12</v>
      </c>
      <c r="L26" s="1230"/>
      <c r="M26" s="1262">
        <f>M11</f>
        <v>12</v>
      </c>
      <c r="N26" s="1231"/>
    </row>
    <row r="27" spans="2:24" ht="14.1" customHeight="1" thickBot="1" x14ac:dyDescent="0.3">
      <c r="B27" s="221" t="s">
        <v>137</v>
      </c>
      <c r="C27" s="1310" t="s">
        <v>180</v>
      </c>
      <c r="D27" s="1310"/>
      <c r="E27" s="1310"/>
      <c r="F27" s="1310"/>
      <c r="G27" s="1310"/>
      <c r="H27" s="222" t="s">
        <v>181</v>
      </c>
      <c r="I27" s="1239">
        <f>+I25/I26</f>
        <v>0</v>
      </c>
      <c r="J27" s="1170"/>
      <c r="K27" s="1170">
        <f>+K25/K26</f>
        <v>0</v>
      </c>
      <c r="L27" s="1171"/>
      <c r="M27" s="1379">
        <f>+M25/M26</f>
        <v>0</v>
      </c>
      <c r="N27" s="1380"/>
    </row>
    <row r="28" spans="2:24" ht="14.1" customHeight="1" x14ac:dyDescent="0.25">
      <c r="B28" s="1240" t="s">
        <v>182</v>
      </c>
      <c r="C28" s="1241"/>
      <c r="D28" s="1241"/>
      <c r="E28" s="1241"/>
      <c r="F28" s="1241"/>
      <c r="G28" s="1241"/>
      <c r="H28" s="1241"/>
      <c r="I28" s="1241"/>
      <c r="J28" s="1241"/>
      <c r="K28" s="1241"/>
      <c r="L28" s="1241"/>
      <c r="M28" s="1241"/>
      <c r="N28" s="1242"/>
    </row>
    <row r="29" spans="2:24" ht="14.1" customHeight="1" thickBot="1" x14ac:dyDescent="0.3">
      <c r="B29" s="1246"/>
      <c r="C29" s="1247"/>
      <c r="D29" s="1247"/>
      <c r="E29" s="1247"/>
      <c r="F29" s="1247"/>
      <c r="G29" s="1247"/>
      <c r="H29" s="1247"/>
      <c r="I29" s="1247"/>
      <c r="J29" s="1247"/>
      <c r="K29" s="1247"/>
      <c r="L29" s="1247"/>
      <c r="M29" s="1247"/>
      <c r="N29" s="1248"/>
    </row>
    <row r="30" spans="2:24" ht="14.1" customHeight="1" x14ac:dyDescent="0.25">
      <c r="B30" s="1249" t="s">
        <v>140</v>
      </c>
      <c r="C30" s="1381" t="s">
        <v>183</v>
      </c>
      <c r="D30" s="1382"/>
      <c r="E30" s="1382"/>
      <c r="F30" s="1382"/>
      <c r="G30" s="1383"/>
      <c r="H30" s="1387" t="s">
        <v>107</v>
      </c>
      <c r="I30" s="1253">
        <v>0</v>
      </c>
      <c r="J30" s="1189"/>
      <c r="K30" s="1253">
        <v>0</v>
      </c>
      <c r="L30" s="1189"/>
      <c r="M30" s="1253">
        <v>0</v>
      </c>
      <c r="N30" s="1255"/>
    </row>
    <row r="31" spans="2:24" ht="14.1" customHeight="1" x14ac:dyDescent="0.25">
      <c r="B31" s="1153"/>
      <c r="C31" s="1384"/>
      <c r="D31" s="1385"/>
      <c r="E31" s="1385"/>
      <c r="F31" s="1385"/>
      <c r="G31" s="1386"/>
      <c r="H31" s="1323"/>
      <c r="I31" s="1237"/>
      <c r="J31" s="1254"/>
      <c r="K31" s="1237"/>
      <c r="L31" s="1254"/>
      <c r="M31" s="1237"/>
      <c r="N31" s="1238"/>
    </row>
    <row r="32" spans="2:24" ht="14.1" customHeight="1" x14ac:dyDescent="0.25">
      <c r="B32" s="1153" t="s">
        <v>142</v>
      </c>
      <c r="C32" s="1156" t="s">
        <v>143</v>
      </c>
      <c r="D32" s="1156"/>
      <c r="E32" s="1156"/>
      <c r="F32" s="1156"/>
      <c r="G32" s="1156"/>
      <c r="H32" s="1323" t="s">
        <v>184</v>
      </c>
      <c r="I32" s="1215">
        <v>0.75</v>
      </c>
      <c r="J32" s="1216"/>
      <c r="K32" s="1215">
        <v>0.75</v>
      </c>
      <c r="L32" s="1324"/>
      <c r="M32" s="1215">
        <v>0.75</v>
      </c>
      <c r="N32" s="1221"/>
    </row>
    <row r="33" spans="2:14" ht="14.1" customHeight="1" x14ac:dyDescent="0.25">
      <c r="B33" s="1153"/>
      <c r="C33" s="1156"/>
      <c r="D33" s="1156"/>
      <c r="E33" s="1156"/>
      <c r="F33" s="1156"/>
      <c r="G33" s="1156"/>
      <c r="H33" s="1323"/>
      <c r="I33" s="1217"/>
      <c r="J33" s="1218"/>
      <c r="K33" s="1222"/>
      <c r="L33" s="1325"/>
      <c r="M33" s="1222"/>
      <c r="N33" s="1223"/>
    </row>
    <row r="34" spans="2:14" ht="14.1" customHeight="1" x14ac:dyDescent="0.25">
      <c r="B34" s="1153"/>
      <c r="C34" s="1156"/>
      <c r="D34" s="1156"/>
      <c r="E34" s="1156"/>
      <c r="F34" s="1156"/>
      <c r="G34" s="1156"/>
      <c r="H34" s="1323"/>
      <c r="I34" s="1219"/>
      <c r="J34" s="1220"/>
      <c r="K34" s="1224"/>
      <c r="L34" s="1326"/>
      <c r="M34" s="1224"/>
      <c r="N34" s="1225"/>
    </row>
    <row r="35" spans="2:14" ht="14.1" customHeight="1" x14ac:dyDescent="0.25">
      <c r="B35" s="212" t="s">
        <v>130</v>
      </c>
      <c r="C35" s="1311" t="s">
        <v>176</v>
      </c>
      <c r="D35" s="1311"/>
      <c r="E35" s="1311"/>
      <c r="F35" s="1311"/>
      <c r="G35" s="1311"/>
      <c r="H35" s="223" t="s">
        <v>177</v>
      </c>
      <c r="I35" s="1229">
        <f>I30*I32</f>
        <v>0</v>
      </c>
      <c r="J35" s="1230"/>
      <c r="K35" s="1229">
        <f>K30*K32</f>
        <v>0</v>
      </c>
      <c r="L35" s="1230"/>
      <c r="M35" s="1229">
        <f>+M30*M32</f>
        <v>0</v>
      </c>
      <c r="N35" s="1231"/>
    </row>
    <row r="36" spans="2:14" ht="19.5" customHeight="1" x14ac:dyDescent="0.25">
      <c r="B36" s="1261" t="s">
        <v>145</v>
      </c>
      <c r="C36" s="1206" t="s">
        <v>185</v>
      </c>
      <c r="D36" s="1207"/>
      <c r="E36" s="1207"/>
      <c r="F36" s="1207"/>
      <c r="G36" s="1208"/>
      <c r="H36" s="1313" t="s">
        <v>170</v>
      </c>
      <c r="I36" s="1314">
        <f>I35+K35+M35</f>
        <v>0</v>
      </c>
      <c r="J36" s="1315"/>
      <c r="K36" s="1315"/>
      <c r="L36" s="1315"/>
      <c r="M36" s="1315"/>
      <c r="N36" s="1316"/>
    </row>
    <row r="37" spans="2:14" ht="17.25" customHeight="1" x14ac:dyDescent="0.25">
      <c r="B37" s="1312"/>
      <c r="C37" s="1209"/>
      <c r="D37" s="1210"/>
      <c r="E37" s="1210"/>
      <c r="F37" s="1210"/>
      <c r="G37" s="1211"/>
      <c r="H37" s="1273"/>
      <c r="I37" s="1317"/>
      <c r="J37" s="1318"/>
      <c r="K37" s="1318"/>
      <c r="L37" s="1318"/>
      <c r="M37" s="1318"/>
      <c r="N37" s="1319"/>
    </row>
    <row r="38" spans="2:14" ht="15.75" customHeight="1" x14ac:dyDescent="0.25">
      <c r="B38" s="1249"/>
      <c r="C38" s="1212"/>
      <c r="D38" s="1213"/>
      <c r="E38" s="1213"/>
      <c r="F38" s="1213"/>
      <c r="G38" s="1214"/>
      <c r="H38" s="1152"/>
      <c r="I38" s="1320"/>
      <c r="J38" s="1321"/>
      <c r="K38" s="1321"/>
      <c r="L38" s="1321"/>
      <c r="M38" s="1321"/>
      <c r="N38" s="1322"/>
    </row>
    <row r="39" spans="2:14" ht="14.1" customHeight="1" thickBot="1" x14ac:dyDescent="0.3">
      <c r="B39" s="221" t="s">
        <v>147</v>
      </c>
      <c r="C39" s="1302" t="s">
        <v>186</v>
      </c>
      <c r="D39" s="1303"/>
      <c r="E39" s="1303"/>
      <c r="F39" s="1303"/>
      <c r="G39" s="1304"/>
      <c r="H39" s="224" t="s">
        <v>181</v>
      </c>
      <c r="I39" s="1305">
        <f>I36/12</f>
        <v>0</v>
      </c>
      <c r="J39" s="1306"/>
      <c r="K39" s="1306"/>
      <c r="L39" s="1306"/>
      <c r="M39" s="1306"/>
      <c r="N39" s="1307"/>
    </row>
    <row r="40" spans="2:14" ht="14.1" customHeight="1" thickBot="1" x14ac:dyDescent="0.3">
      <c r="B40" s="1374" t="s">
        <v>149</v>
      </c>
      <c r="C40" s="1375"/>
      <c r="D40" s="1375"/>
      <c r="E40" s="1375"/>
      <c r="F40" s="1375"/>
      <c r="G40" s="1375"/>
      <c r="H40" s="1375"/>
      <c r="I40" s="1375"/>
      <c r="J40" s="1375"/>
      <c r="K40" s="1375"/>
      <c r="L40" s="1375"/>
      <c r="M40" s="1375"/>
      <c r="N40" s="1376"/>
    </row>
    <row r="41" spans="2:14" ht="14.1" customHeight="1" x14ac:dyDescent="0.25">
      <c r="B41" s="1377" t="s">
        <v>187</v>
      </c>
      <c r="C41" s="1251" t="s">
        <v>188</v>
      </c>
      <c r="D41" s="1251"/>
      <c r="E41" s="1251"/>
      <c r="F41" s="1251"/>
      <c r="G41" s="1251"/>
      <c r="H41" s="1252"/>
      <c r="I41" s="1185">
        <v>0</v>
      </c>
      <c r="J41" s="1378"/>
      <c r="K41" s="1378"/>
      <c r="L41" s="1378"/>
      <c r="M41" s="1378"/>
      <c r="N41" s="1191"/>
    </row>
    <row r="42" spans="2:14" ht="14.1" customHeight="1" x14ac:dyDescent="0.25">
      <c r="B42" s="1151"/>
      <c r="C42" s="1213"/>
      <c r="D42" s="1213"/>
      <c r="E42" s="1213"/>
      <c r="F42" s="1213"/>
      <c r="G42" s="1213"/>
      <c r="H42" s="1214"/>
      <c r="I42" s="1187"/>
      <c r="J42" s="1368"/>
      <c r="K42" s="1368"/>
      <c r="L42" s="1368"/>
      <c r="M42" s="1368"/>
      <c r="N42" s="1192"/>
    </row>
    <row r="43" spans="2:14" ht="19.5" customHeight="1" x14ac:dyDescent="0.25">
      <c r="B43" s="1364" t="s">
        <v>189</v>
      </c>
      <c r="C43" s="1210" t="s">
        <v>190</v>
      </c>
      <c r="D43" s="1210"/>
      <c r="E43" s="1210"/>
      <c r="F43" s="1210"/>
      <c r="G43" s="1210"/>
      <c r="H43" s="1211"/>
      <c r="I43" s="1200">
        <v>0</v>
      </c>
      <c r="J43" s="1331"/>
      <c r="K43" s="1331"/>
      <c r="L43" s="1331"/>
      <c r="M43" s="1331"/>
      <c r="N43" s="1204"/>
    </row>
    <row r="44" spans="2:14" ht="14.1" customHeight="1" x14ac:dyDescent="0.25">
      <c r="B44" s="1364"/>
      <c r="C44" s="1210"/>
      <c r="D44" s="1210"/>
      <c r="E44" s="1210"/>
      <c r="F44" s="1210"/>
      <c r="G44" s="1210"/>
      <c r="H44" s="1211"/>
      <c r="I44" s="1187"/>
      <c r="J44" s="1368"/>
      <c r="K44" s="1368"/>
      <c r="L44" s="1368"/>
      <c r="M44" s="1368"/>
      <c r="N44" s="1192"/>
    </row>
    <row r="45" spans="2:14" ht="21" customHeight="1" thickBot="1" x14ac:dyDescent="0.3">
      <c r="B45" s="1365"/>
      <c r="C45" s="1366"/>
      <c r="D45" s="1366"/>
      <c r="E45" s="1366"/>
      <c r="F45" s="1366"/>
      <c r="G45" s="1366"/>
      <c r="H45" s="1367"/>
      <c r="I45" s="1202"/>
      <c r="J45" s="1369"/>
      <c r="K45" s="1369"/>
      <c r="L45" s="1369"/>
      <c r="M45" s="1369"/>
      <c r="N45" s="1205"/>
    </row>
    <row r="46" spans="2:14" ht="14.1" customHeight="1" thickBot="1" x14ac:dyDescent="0.3">
      <c r="B46" s="1370" t="s">
        <v>152</v>
      </c>
      <c r="C46" s="1371"/>
      <c r="D46" s="1372" t="s">
        <v>153</v>
      </c>
      <c r="E46" s="1174"/>
      <c r="F46" s="1174"/>
      <c r="G46" s="1174"/>
      <c r="H46" s="1373"/>
      <c r="I46" s="1372" t="s">
        <v>154</v>
      </c>
      <c r="J46" s="1174"/>
      <c r="K46" s="1174"/>
      <c r="L46" s="1174"/>
      <c r="M46" s="1174"/>
      <c r="N46" s="1175"/>
    </row>
    <row r="47" spans="2:14" ht="14.1" customHeight="1" x14ac:dyDescent="0.25">
      <c r="B47" s="1151" t="s">
        <v>155</v>
      </c>
      <c r="C47" s="1152"/>
      <c r="D47" s="1250" t="s">
        <v>191</v>
      </c>
      <c r="E47" s="1251"/>
      <c r="F47" s="1251"/>
      <c r="G47" s="1251"/>
      <c r="H47" s="1252"/>
      <c r="I47" s="1155" t="s">
        <v>192</v>
      </c>
      <c r="J47" s="1155"/>
      <c r="K47" s="1155"/>
      <c r="L47" s="1155"/>
      <c r="M47" s="1155"/>
      <c r="N47" s="1308"/>
    </row>
    <row r="48" spans="2:14" ht="14.1" customHeight="1" x14ac:dyDescent="0.25">
      <c r="B48" s="1151"/>
      <c r="C48" s="1152"/>
      <c r="D48" s="1209"/>
      <c r="E48" s="1210"/>
      <c r="F48" s="1210"/>
      <c r="G48" s="1210"/>
      <c r="H48" s="1211"/>
      <c r="I48" s="1156"/>
      <c r="J48" s="1156"/>
      <c r="K48" s="1156"/>
      <c r="L48" s="1156"/>
      <c r="M48" s="1156"/>
      <c r="N48" s="1309"/>
    </row>
    <row r="49" spans="2:24" ht="24" customHeight="1" x14ac:dyDescent="0.25">
      <c r="B49" s="1153"/>
      <c r="C49" s="1154"/>
      <c r="D49" s="1212"/>
      <c r="E49" s="1213"/>
      <c r="F49" s="1213"/>
      <c r="G49" s="1213"/>
      <c r="H49" s="1214"/>
      <c r="I49" s="1156"/>
      <c r="J49" s="1156"/>
      <c r="K49" s="1156"/>
      <c r="L49" s="1156"/>
      <c r="M49" s="1156"/>
      <c r="N49" s="1309"/>
    </row>
    <row r="50" spans="2:24" ht="14.1" customHeight="1" x14ac:dyDescent="0.25">
      <c r="B50" s="1161" t="s">
        <v>157</v>
      </c>
      <c r="C50" s="1154"/>
      <c r="D50" s="1156" t="s">
        <v>193</v>
      </c>
      <c r="E50" s="1156"/>
      <c r="F50" s="1156"/>
      <c r="G50" s="1156"/>
      <c r="H50" s="1156"/>
      <c r="I50" s="1156" t="s">
        <v>194</v>
      </c>
      <c r="J50" s="1156"/>
      <c r="K50" s="1156"/>
      <c r="L50" s="1156"/>
      <c r="M50" s="1156"/>
      <c r="N50" s="1309"/>
    </row>
    <row r="51" spans="2:24" ht="14.1" customHeight="1" thickBot="1" x14ac:dyDescent="0.3">
      <c r="B51" s="1162"/>
      <c r="C51" s="1163"/>
      <c r="D51" s="1164"/>
      <c r="E51" s="1164"/>
      <c r="F51" s="1164"/>
      <c r="G51" s="1164"/>
      <c r="H51" s="1164"/>
      <c r="I51" s="1164"/>
      <c r="J51" s="1164"/>
      <c r="K51" s="1164"/>
      <c r="L51" s="1164"/>
      <c r="M51" s="1164"/>
      <c r="N51" s="1363"/>
      <c r="T51"/>
      <c r="U51"/>
      <c r="V51"/>
      <c r="W51"/>
      <c r="X51"/>
    </row>
    <row r="52" spans="2:24" ht="14.1" customHeight="1" x14ac:dyDescent="0.25"/>
    <row r="53" spans="2:24" ht="14.1" customHeight="1" thickBot="1" x14ac:dyDescent="0.3">
      <c r="L53" s="43" t="s">
        <v>2</v>
      </c>
      <c r="M53" s="648"/>
      <c r="N53" s="648"/>
    </row>
    <row r="54" spans="2:24" customFormat="1" ht="23.25" customHeight="1" x14ac:dyDescent="0.25">
      <c r="B54" s="1266" t="s">
        <v>162</v>
      </c>
      <c r="C54" s="1267"/>
      <c r="D54" s="1267"/>
      <c r="E54" s="1267"/>
      <c r="F54" s="1267"/>
      <c r="G54" s="1267"/>
      <c r="H54" s="1267"/>
      <c r="I54" s="1267"/>
      <c r="J54" s="1267"/>
      <c r="K54" s="1267"/>
      <c r="L54" s="1267"/>
      <c r="M54" s="1267"/>
      <c r="N54" s="1268"/>
    </row>
    <row r="55" spans="2:24" customFormat="1" ht="14.1" customHeight="1" thickBot="1" x14ac:dyDescent="0.3">
      <c r="B55" s="1349"/>
      <c r="C55" s="1350"/>
      <c r="D55" s="1350"/>
      <c r="E55" s="1350"/>
      <c r="F55" s="1350"/>
      <c r="G55" s="1350"/>
      <c r="H55" s="1350"/>
      <c r="I55" s="1350"/>
      <c r="J55" s="1350"/>
      <c r="K55" s="1350"/>
      <c r="L55" s="1350"/>
      <c r="M55" s="1350"/>
      <c r="N55" s="1351"/>
    </row>
    <row r="56" spans="2:24" customFormat="1" ht="14.1" customHeight="1" x14ac:dyDescent="0.25">
      <c r="B56" s="1352" t="s">
        <v>106</v>
      </c>
      <c r="C56" s="1353"/>
      <c r="D56" s="1353"/>
      <c r="E56" s="1353"/>
      <c r="F56" s="1353"/>
      <c r="G56" s="1353"/>
      <c r="H56" s="1272" t="s">
        <v>107</v>
      </c>
      <c r="I56" s="1354" t="s">
        <v>163</v>
      </c>
      <c r="J56" s="1355"/>
      <c r="K56" s="1355"/>
      <c r="L56" s="1355"/>
      <c r="M56" s="1355"/>
      <c r="N56" s="1356"/>
    </row>
    <row r="57" spans="2:24" customFormat="1" ht="14.1" customHeight="1" x14ac:dyDescent="0.25">
      <c r="B57" s="1265" t="s">
        <v>110</v>
      </c>
      <c r="C57" s="744"/>
      <c r="D57" s="744"/>
      <c r="E57" s="744"/>
      <c r="F57" s="744"/>
      <c r="G57" s="744"/>
      <c r="H57" s="1273"/>
      <c r="I57" s="1357" t="s">
        <v>2</v>
      </c>
      <c r="J57" s="1358"/>
      <c r="K57" s="1358"/>
      <c r="L57" s="1358"/>
      <c r="M57" s="1358"/>
      <c r="N57" s="1359"/>
    </row>
    <row r="58" spans="2:24" customFormat="1" ht="14.1" customHeight="1" x14ac:dyDescent="0.25">
      <c r="B58" s="1265" t="s">
        <v>164</v>
      </c>
      <c r="C58" s="744"/>
      <c r="D58" s="744"/>
      <c r="E58" s="744"/>
      <c r="F58" s="744"/>
      <c r="G58" s="744"/>
      <c r="H58" s="1273"/>
      <c r="I58" s="1360"/>
      <c r="J58" s="1361"/>
      <c r="K58" s="1361"/>
      <c r="L58" s="1361"/>
      <c r="M58" s="1361"/>
      <c r="N58" s="1362"/>
    </row>
    <row r="59" spans="2:24" customFormat="1" ht="14.1" customHeight="1" x14ac:dyDescent="0.25">
      <c r="B59" s="1347"/>
      <c r="C59" s="1022"/>
      <c r="D59" s="1022"/>
      <c r="E59" s="1022"/>
      <c r="F59" s="1022"/>
      <c r="G59" s="1348"/>
      <c r="H59" s="1273"/>
      <c r="I59" s="1345" t="s">
        <v>165</v>
      </c>
      <c r="J59" s="1345"/>
      <c r="K59" s="1345" t="s">
        <v>165</v>
      </c>
      <c r="L59" s="1345"/>
      <c r="M59" s="1345" t="s">
        <v>165</v>
      </c>
      <c r="N59" s="1346"/>
    </row>
    <row r="60" spans="2:24" customFormat="1" ht="14.1" customHeight="1" thickBot="1" x14ac:dyDescent="0.3">
      <c r="B60" s="1287"/>
      <c r="C60" s="1288"/>
      <c r="D60" s="1288"/>
      <c r="E60" s="1288"/>
      <c r="F60" s="1288"/>
      <c r="G60" s="1289"/>
      <c r="H60" s="1274"/>
      <c r="I60" s="1282"/>
      <c r="J60" s="1283"/>
      <c r="K60" s="1282"/>
      <c r="L60" s="1283"/>
      <c r="M60" s="1282"/>
      <c r="N60" s="1286"/>
    </row>
    <row r="61" spans="2:24" customFormat="1" ht="14.1" customHeight="1" x14ac:dyDescent="0.25">
      <c r="B61" s="1240" t="s">
        <v>112</v>
      </c>
      <c r="C61" s="1241"/>
      <c r="D61" s="1241"/>
      <c r="E61" s="1241"/>
      <c r="F61" s="1241"/>
      <c r="G61" s="1241"/>
      <c r="H61" s="1241"/>
      <c r="I61" s="1241"/>
      <c r="J61" s="1241"/>
      <c r="K61" s="1241"/>
      <c r="L61" s="1241"/>
      <c r="M61" s="1241"/>
      <c r="N61" s="1242"/>
    </row>
    <row r="62" spans="2:24" customFormat="1" ht="14.1" customHeight="1" thickBot="1" x14ac:dyDescent="0.3">
      <c r="B62" s="1246"/>
      <c r="C62" s="1247"/>
      <c r="D62" s="1247"/>
      <c r="E62" s="1247"/>
      <c r="F62" s="1247"/>
      <c r="G62" s="1247"/>
      <c r="H62" s="1247"/>
      <c r="I62" s="1247"/>
      <c r="J62" s="1247"/>
      <c r="K62" s="1247"/>
      <c r="L62" s="1247"/>
      <c r="M62" s="1247"/>
      <c r="N62" s="1248"/>
    </row>
    <row r="63" spans="2:24" customFormat="1" ht="14.1" customHeight="1" thickBot="1" x14ac:dyDescent="0.3">
      <c r="B63" s="1339" t="s">
        <v>166</v>
      </c>
      <c r="C63" s="1340"/>
      <c r="D63" s="1340"/>
      <c r="E63" s="1340"/>
      <c r="F63" s="1340"/>
      <c r="G63" s="1341"/>
      <c r="H63" s="641" t="s">
        <v>107</v>
      </c>
      <c r="I63" s="1342">
        <v>12</v>
      </c>
      <c r="J63" s="1342"/>
      <c r="K63" s="1342">
        <v>12</v>
      </c>
      <c r="L63" s="1343"/>
      <c r="M63" s="1342">
        <v>12</v>
      </c>
      <c r="N63" s="1344"/>
    </row>
    <row r="64" spans="2:24" customFormat="1" ht="14.1" customHeight="1" thickBot="1" x14ac:dyDescent="0.3">
      <c r="B64" s="1173" t="s">
        <v>114</v>
      </c>
      <c r="C64" s="1174"/>
      <c r="D64" s="1174"/>
      <c r="E64" s="1174"/>
      <c r="F64" s="1174"/>
      <c r="G64" s="1174"/>
      <c r="H64" s="1174"/>
      <c r="I64" s="1174"/>
      <c r="J64" s="1174"/>
      <c r="K64" s="1174"/>
      <c r="L64" s="1174"/>
      <c r="M64" s="1174"/>
      <c r="N64" s="1175"/>
    </row>
    <row r="65" spans="2:14" customFormat="1" ht="14.1" customHeight="1" x14ac:dyDescent="0.25">
      <c r="B65" s="1336" t="s">
        <v>115</v>
      </c>
      <c r="C65" s="1250" t="s">
        <v>280</v>
      </c>
      <c r="D65" s="1251"/>
      <c r="E65" s="1251"/>
      <c r="F65" s="1251"/>
      <c r="G65" s="1252"/>
      <c r="H65" s="1337" t="s">
        <v>107</v>
      </c>
      <c r="I65" s="1185">
        <v>0</v>
      </c>
      <c r="J65" s="1186"/>
      <c r="K65" s="1185">
        <v>0</v>
      </c>
      <c r="L65" s="1186"/>
      <c r="M65" s="1185">
        <v>0</v>
      </c>
      <c r="N65" s="1191"/>
    </row>
    <row r="66" spans="2:14" customFormat="1" ht="14.1" customHeight="1" x14ac:dyDescent="0.25">
      <c r="B66" s="1312"/>
      <c r="C66" s="1209"/>
      <c r="D66" s="1210"/>
      <c r="E66" s="1210"/>
      <c r="F66" s="1210"/>
      <c r="G66" s="1211"/>
      <c r="H66" s="1338"/>
      <c r="I66" s="1187"/>
      <c r="J66" s="1188"/>
      <c r="K66" s="1187"/>
      <c r="L66" s="1188"/>
      <c r="M66" s="1187"/>
      <c r="N66" s="1192"/>
    </row>
    <row r="67" spans="2:14" customFormat="1" ht="14.1" customHeight="1" x14ac:dyDescent="0.25">
      <c r="B67" s="1249"/>
      <c r="C67" s="1212"/>
      <c r="D67" s="1213"/>
      <c r="E67" s="1213"/>
      <c r="F67" s="1213"/>
      <c r="G67" s="1214"/>
      <c r="H67" s="1330"/>
      <c r="I67" s="1189"/>
      <c r="J67" s="1190"/>
      <c r="K67" s="1189"/>
      <c r="L67" s="1190"/>
      <c r="M67" s="1189"/>
      <c r="N67" s="1193"/>
    </row>
    <row r="68" spans="2:14" customFormat="1" ht="14.1" customHeight="1" x14ac:dyDescent="0.25">
      <c r="B68" s="644" t="s">
        <v>116</v>
      </c>
      <c r="C68" s="1333" t="s">
        <v>167</v>
      </c>
      <c r="D68" s="1334"/>
      <c r="E68" s="1334"/>
      <c r="F68" s="1334"/>
      <c r="G68" s="1335"/>
      <c r="H68" s="219" t="s">
        <v>168</v>
      </c>
      <c r="I68" s="1237">
        <v>0</v>
      </c>
      <c r="J68" s="1237"/>
      <c r="K68" s="1237">
        <v>0</v>
      </c>
      <c r="L68" s="1254"/>
      <c r="M68" s="1237">
        <v>0</v>
      </c>
      <c r="N68" s="1238"/>
    </row>
    <row r="69" spans="2:14" customFormat="1" ht="14.1" customHeight="1" x14ac:dyDescent="0.25">
      <c r="B69" s="644" t="s">
        <v>118</v>
      </c>
      <c r="C69" s="1311" t="s">
        <v>169</v>
      </c>
      <c r="D69" s="1311"/>
      <c r="E69" s="1311"/>
      <c r="F69" s="1311"/>
      <c r="G69" s="1311"/>
      <c r="H69" s="219" t="s">
        <v>170</v>
      </c>
      <c r="I69" s="1253">
        <v>0</v>
      </c>
      <c r="J69" s="1253"/>
      <c r="K69" s="1237">
        <v>0</v>
      </c>
      <c r="L69" s="1254"/>
      <c r="M69" s="1237">
        <v>0</v>
      </c>
      <c r="N69" s="1238"/>
    </row>
    <row r="70" spans="2:14" customFormat="1" ht="14.1" customHeight="1" x14ac:dyDescent="0.25">
      <c r="B70" s="644" t="s">
        <v>120</v>
      </c>
      <c r="C70" s="1311" t="s">
        <v>171</v>
      </c>
      <c r="D70" s="1311"/>
      <c r="E70" s="1311"/>
      <c r="F70" s="1311"/>
      <c r="G70" s="1311"/>
      <c r="H70" s="219" t="s">
        <v>170</v>
      </c>
      <c r="I70" s="1237">
        <v>0</v>
      </c>
      <c r="J70" s="1237"/>
      <c r="K70" s="1237">
        <v>0</v>
      </c>
      <c r="L70" s="1254"/>
      <c r="M70" s="1237">
        <v>0</v>
      </c>
      <c r="N70" s="1238"/>
    </row>
    <row r="71" spans="2:14" customFormat="1" ht="14.1" customHeight="1" x14ac:dyDescent="0.25">
      <c r="B71" s="644" t="s">
        <v>122</v>
      </c>
      <c r="C71" s="1311" t="s">
        <v>172</v>
      </c>
      <c r="D71" s="1311"/>
      <c r="E71" s="1311"/>
      <c r="F71" s="1311"/>
      <c r="G71" s="1311"/>
      <c r="H71" s="219" t="s">
        <v>170</v>
      </c>
      <c r="I71" s="1237">
        <v>0</v>
      </c>
      <c r="J71" s="1237"/>
      <c r="K71" s="1237">
        <v>0</v>
      </c>
      <c r="L71" s="1254"/>
      <c r="M71" s="1237">
        <v>0</v>
      </c>
      <c r="N71" s="1238"/>
    </row>
    <row r="72" spans="2:14" customFormat="1" ht="14.1" customHeight="1" x14ac:dyDescent="0.25">
      <c r="B72" s="644" t="s">
        <v>124</v>
      </c>
      <c r="C72" s="1156" t="s">
        <v>173</v>
      </c>
      <c r="D72" s="1156"/>
      <c r="E72" s="1156"/>
      <c r="F72" s="1156"/>
      <c r="G72" s="1156"/>
      <c r="H72" s="219" t="s">
        <v>170</v>
      </c>
      <c r="I72" s="1237">
        <v>0</v>
      </c>
      <c r="J72" s="1237"/>
      <c r="K72" s="1237">
        <v>0</v>
      </c>
      <c r="L72" s="1254"/>
      <c r="M72" s="1237">
        <v>0</v>
      </c>
      <c r="N72" s="1238"/>
    </row>
    <row r="73" spans="2:14" customFormat="1" ht="14.1" customHeight="1" x14ac:dyDescent="0.25">
      <c r="B73" s="644" t="s">
        <v>126</v>
      </c>
      <c r="C73" s="1311" t="s">
        <v>174</v>
      </c>
      <c r="D73" s="1311"/>
      <c r="E73" s="1311"/>
      <c r="F73" s="1311"/>
      <c r="G73" s="1311"/>
      <c r="H73" s="219" t="s">
        <v>170</v>
      </c>
      <c r="I73" s="1237">
        <v>0</v>
      </c>
      <c r="J73" s="1237"/>
      <c r="K73" s="1237">
        <v>0</v>
      </c>
      <c r="L73" s="1254"/>
      <c r="M73" s="1237">
        <v>0</v>
      </c>
      <c r="N73" s="1238"/>
    </row>
    <row r="74" spans="2:14" customFormat="1" ht="25.5" customHeight="1" x14ac:dyDescent="0.25">
      <c r="B74" s="1261" t="s">
        <v>128</v>
      </c>
      <c r="C74" s="1156" t="s">
        <v>175</v>
      </c>
      <c r="D74" s="1156"/>
      <c r="E74" s="1156"/>
      <c r="F74" s="1156"/>
      <c r="G74" s="1156"/>
      <c r="H74" s="1329" t="s">
        <v>170</v>
      </c>
      <c r="I74" s="1200">
        <v>0</v>
      </c>
      <c r="J74" s="1201"/>
      <c r="K74" s="1200">
        <v>0</v>
      </c>
      <c r="L74" s="1331"/>
      <c r="M74" s="1200">
        <v>0</v>
      </c>
      <c r="N74" s="1204"/>
    </row>
    <row r="75" spans="2:14" customFormat="1" ht="14.1" customHeight="1" x14ac:dyDescent="0.25">
      <c r="B75" s="1249"/>
      <c r="C75" s="1156"/>
      <c r="D75" s="1156"/>
      <c r="E75" s="1156"/>
      <c r="F75" s="1156"/>
      <c r="G75" s="1156"/>
      <c r="H75" s="1330"/>
      <c r="I75" s="1189"/>
      <c r="J75" s="1190"/>
      <c r="K75" s="1189"/>
      <c r="L75" s="1332"/>
      <c r="M75" s="1189"/>
      <c r="N75" s="1193"/>
    </row>
    <row r="76" spans="2:14" customFormat="1" ht="15" x14ac:dyDescent="0.25">
      <c r="B76" s="649" t="s">
        <v>504</v>
      </c>
      <c r="C76" s="1234" t="s">
        <v>505</v>
      </c>
      <c r="D76" s="1235"/>
      <c r="E76" s="1235"/>
      <c r="F76" s="1235"/>
      <c r="G76" s="1236"/>
      <c r="H76" s="647" t="s">
        <v>170</v>
      </c>
      <c r="I76" s="1254">
        <v>0</v>
      </c>
      <c r="J76" s="1327"/>
      <c r="K76" s="1254">
        <v>0</v>
      </c>
      <c r="L76" s="1327"/>
      <c r="M76" s="1254">
        <v>0</v>
      </c>
      <c r="N76" s="1328"/>
    </row>
    <row r="77" spans="2:14" customFormat="1" ht="14.1" customHeight="1" x14ac:dyDescent="0.25">
      <c r="B77" s="644" t="s">
        <v>130</v>
      </c>
      <c r="C77" s="1311" t="s">
        <v>176</v>
      </c>
      <c r="D77" s="1311"/>
      <c r="E77" s="1311"/>
      <c r="F77" s="1311"/>
      <c r="G77" s="1311"/>
      <c r="H77" s="220" t="s">
        <v>177</v>
      </c>
      <c r="I77" s="1229">
        <f>I65-I68+I69+I70+I71+I72+I73+I74+I76</f>
        <v>0</v>
      </c>
      <c r="J77" s="1229"/>
      <c r="K77" s="1229">
        <f>K65-K68+K69+K70+K71+K72+K73+K74+K76</f>
        <v>0</v>
      </c>
      <c r="L77" s="1230"/>
      <c r="M77" s="1229">
        <f>M65-M68+M69+M70+M71+M72+M73+M74+M76</f>
        <v>0</v>
      </c>
      <c r="N77" s="1231"/>
    </row>
    <row r="78" spans="2:14" customFormat="1" ht="14.1" customHeight="1" x14ac:dyDescent="0.25">
      <c r="B78" s="644" t="s">
        <v>132</v>
      </c>
      <c r="C78" s="1311" t="s">
        <v>178</v>
      </c>
      <c r="D78" s="1311"/>
      <c r="E78" s="1311"/>
      <c r="F78" s="1311"/>
      <c r="G78" s="1311"/>
      <c r="H78" s="219" t="s">
        <v>179</v>
      </c>
      <c r="I78" s="1262">
        <f>I63</f>
        <v>12</v>
      </c>
      <c r="J78" s="1229"/>
      <c r="K78" s="1262">
        <f>K63</f>
        <v>12</v>
      </c>
      <c r="L78" s="1230"/>
      <c r="M78" s="1262">
        <f>M63</f>
        <v>12</v>
      </c>
      <c r="N78" s="1231"/>
    </row>
    <row r="79" spans="2:14" customFormat="1" ht="14.1" customHeight="1" thickBot="1" x14ac:dyDescent="0.3">
      <c r="B79" s="221" t="s">
        <v>137</v>
      </c>
      <c r="C79" s="1310" t="s">
        <v>180</v>
      </c>
      <c r="D79" s="1310"/>
      <c r="E79" s="1310"/>
      <c r="F79" s="1310"/>
      <c r="G79" s="1310"/>
      <c r="H79" s="222" t="s">
        <v>181</v>
      </c>
      <c r="I79" s="1239">
        <f>+I77/I78</f>
        <v>0</v>
      </c>
      <c r="J79" s="1170"/>
      <c r="K79" s="1170">
        <f>+K77/K78</f>
        <v>0</v>
      </c>
      <c r="L79" s="1171"/>
      <c r="M79" s="1379">
        <f>+M77/M78</f>
        <v>0</v>
      </c>
      <c r="N79" s="1380"/>
    </row>
    <row r="80" spans="2:14" customFormat="1" ht="14.1" customHeight="1" x14ac:dyDescent="0.25">
      <c r="B80" s="1240" t="s">
        <v>182</v>
      </c>
      <c r="C80" s="1241"/>
      <c r="D80" s="1241"/>
      <c r="E80" s="1241"/>
      <c r="F80" s="1241"/>
      <c r="G80" s="1241"/>
      <c r="H80" s="1241"/>
      <c r="I80" s="1241"/>
      <c r="J80" s="1241"/>
      <c r="K80" s="1241"/>
      <c r="L80" s="1241"/>
      <c r="M80" s="1241"/>
      <c r="N80" s="1242"/>
    </row>
    <row r="81" spans="2:14" customFormat="1" ht="14.1" customHeight="1" thickBot="1" x14ac:dyDescent="0.3">
      <c r="B81" s="1246"/>
      <c r="C81" s="1247"/>
      <c r="D81" s="1247"/>
      <c r="E81" s="1247"/>
      <c r="F81" s="1247"/>
      <c r="G81" s="1247"/>
      <c r="H81" s="1247"/>
      <c r="I81" s="1247"/>
      <c r="J81" s="1247"/>
      <c r="K81" s="1247"/>
      <c r="L81" s="1247"/>
      <c r="M81" s="1247"/>
      <c r="N81" s="1248"/>
    </row>
    <row r="82" spans="2:14" customFormat="1" ht="14.1" customHeight="1" x14ac:dyDescent="0.25">
      <c r="B82" s="1249" t="s">
        <v>140</v>
      </c>
      <c r="C82" s="1381" t="s">
        <v>183</v>
      </c>
      <c r="D82" s="1382"/>
      <c r="E82" s="1382"/>
      <c r="F82" s="1382"/>
      <c r="G82" s="1383"/>
      <c r="H82" s="1387" t="s">
        <v>107</v>
      </c>
      <c r="I82" s="1253">
        <v>0</v>
      </c>
      <c r="J82" s="1189"/>
      <c r="K82" s="1253">
        <v>0</v>
      </c>
      <c r="L82" s="1189"/>
      <c r="M82" s="1253">
        <v>0</v>
      </c>
      <c r="N82" s="1255"/>
    </row>
    <row r="83" spans="2:14" customFormat="1" ht="14.1" customHeight="1" x14ac:dyDescent="0.25">
      <c r="B83" s="1153"/>
      <c r="C83" s="1384"/>
      <c r="D83" s="1385"/>
      <c r="E83" s="1385"/>
      <c r="F83" s="1385"/>
      <c r="G83" s="1386"/>
      <c r="H83" s="1323"/>
      <c r="I83" s="1237"/>
      <c r="J83" s="1254"/>
      <c r="K83" s="1237"/>
      <c r="L83" s="1254"/>
      <c r="M83" s="1237"/>
      <c r="N83" s="1238"/>
    </row>
    <row r="84" spans="2:14" customFormat="1" ht="18.75" customHeight="1" x14ac:dyDescent="0.25">
      <c r="B84" s="1153" t="s">
        <v>142</v>
      </c>
      <c r="C84" s="1156" t="s">
        <v>143</v>
      </c>
      <c r="D84" s="1156"/>
      <c r="E84" s="1156"/>
      <c r="F84" s="1156"/>
      <c r="G84" s="1156"/>
      <c r="H84" s="1323" t="s">
        <v>184</v>
      </c>
      <c r="I84" s="1215">
        <v>0.75</v>
      </c>
      <c r="J84" s="1216"/>
      <c r="K84" s="1215">
        <v>0.75</v>
      </c>
      <c r="L84" s="1324"/>
      <c r="M84" s="1215">
        <v>0.75</v>
      </c>
      <c r="N84" s="1221"/>
    </row>
    <row r="85" spans="2:14" customFormat="1" ht="14.1" customHeight="1" x14ac:dyDescent="0.25">
      <c r="B85" s="1153"/>
      <c r="C85" s="1156"/>
      <c r="D85" s="1156"/>
      <c r="E85" s="1156"/>
      <c r="F85" s="1156"/>
      <c r="G85" s="1156"/>
      <c r="H85" s="1323"/>
      <c r="I85" s="1217"/>
      <c r="J85" s="1218"/>
      <c r="K85" s="1222"/>
      <c r="L85" s="1325"/>
      <c r="M85" s="1222"/>
      <c r="N85" s="1223"/>
    </row>
    <row r="86" spans="2:14" customFormat="1" ht="14.1" customHeight="1" x14ac:dyDescent="0.25">
      <c r="B86" s="1153"/>
      <c r="C86" s="1156"/>
      <c r="D86" s="1156"/>
      <c r="E86" s="1156"/>
      <c r="F86" s="1156"/>
      <c r="G86" s="1156"/>
      <c r="H86" s="1323"/>
      <c r="I86" s="1219"/>
      <c r="J86" s="1220"/>
      <c r="K86" s="1224"/>
      <c r="L86" s="1326"/>
      <c r="M86" s="1224"/>
      <c r="N86" s="1225"/>
    </row>
    <row r="87" spans="2:14" customFormat="1" ht="14.1" customHeight="1" x14ac:dyDescent="0.25">
      <c r="B87" s="644" t="s">
        <v>130</v>
      </c>
      <c r="C87" s="1311" t="s">
        <v>176</v>
      </c>
      <c r="D87" s="1311"/>
      <c r="E87" s="1311"/>
      <c r="F87" s="1311"/>
      <c r="G87" s="1311"/>
      <c r="H87" s="223" t="s">
        <v>177</v>
      </c>
      <c r="I87" s="1229">
        <f>I82*I84</f>
        <v>0</v>
      </c>
      <c r="J87" s="1230"/>
      <c r="K87" s="1229">
        <f>K82*K84</f>
        <v>0</v>
      </c>
      <c r="L87" s="1230"/>
      <c r="M87" s="1229">
        <f>+M82*M84</f>
        <v>0</v>
      </c>
      <c r="N87" s="1231"/>
    </row>
    <row r="88" spans="2:14" customFormat="1" ht="26.25" customHeight="1" x14ac:dyDescent="0.25">
      <c r="B88" s="1261" t="s">
        <v>145</v>
      </c>
      <c r="C88" s="1206" t="s">
        <v>185</v>
      </c>
      <c r="D88" s="1207"/>
      <c r="E88" s="1207"/>
      <c r="F88" s="1207"/>
      <c r="G88" s="1208"/>
      <c r="H88" s="1313" t="s">
        <v>170</v>
      </c>
      <c r="I88" s="1314">
        <f>I87+K87+M87</f>
        <v>0</v>
      </c>
      <c r="J88" s="1315"/>
      <c r="K88" s="1315"/>
      <c r="L88" s="1315"/>
      <c r="M88" s="1315"/>
      <c r="N88" s="1316"/>
    </row>
    <row r="89" spans="2:14" customFormat="1" ht="14.1" customHeight="1" x14ac:dyDescent="0.25">
      <c r="B89" s="1312"/>
      <c r="C89" s="1209"/>
      <c r="D89" s="1210"/>
      <c r="E89" s="1210"/>
      <c r="F89" s="1210"/>
      <c r="G89" s="1211"/>
      <c r="H89" s="1273"/>
      <c r="I89" s="1317"/>
      <c r="J89" s="1318"/>
      <c r="K89" s="1318"/>
      <c r="L89" s="1318"/>
      <c r="M89" s="1318"/>
      <c r="N89" s="1319"/>
    </row>
    <row r="90" spans="2:14" customFormat="1" ht="14.1" customHeight="1" x14ac:dyDescent="0.25">
      <c r="B90" s="1249"/>
      <c r="C90" s="1212"/>
      <c r="D90" s="1213"/>
      <c r="E90" s="1213"/>
      <c r="F90" s="1213"/>
      <c r="G90" s="1214"/>
      <c r="H90" s="1152"/>
      <c r="I90" s="1320"/>
      <c r="J90" s="1321"/>
      <c r="K90" s="1321"/>
      <c r="L90" s="1321"/>
      <c r="M90" s="1321"/>
      <c r="N90" s="1322"/>
    </row>
    <row r="91" spans="2:14" customFormat="1" ht="14.1" customHeight="1" thickBot="1" x14ac:dyDescent="0.3">
      <c r="B91" s="221" t="s">
        <v>147</v>
      </c>
      <c r="C91" s="1302" t="s">
        <v>186</v>
      </c>
      <c r="D91" s="1303"/>
      <c r="E91" s="1303"/>
      <c r="F91" s="1303"/>
      <c r="G91" s="1304"/>
      <c r="H91" s="224" t="s">
        <v>181</v>
      </c>
      <c r="I91" s="1305">
        <f>I88/12</f>
        <v>0</v>
      </c>
      <c r="J91" s="1306"/>
      <c r="K91" s="1306"/>
      <c r="L91" s="1306"/>
      <c r="M91" s="1306"/>
      <c r="N91" s="1307"/>
    </row>
    <row r="92" spans="2:14" customFormat="1" ht="14.1" customHeight="1" thickBot="1" x14ac:dyDescent="0.3">
      <c r="B92" s="1374" t="s">
        <v>149</v>
      </c>
      <c r="C92" s="1375"/>
      <c r="D92" s="1375"/>
      <c r="E92" s="1375"/>
      <c r="F92" s="1375"/>
      <c r="G92" s="1375"/>
      <c r="H92" s="1375"/>
      <c r="I92" s="1375"/>
      <c r="J92" s="1375"/>
      <c r="K92" s="1375"/>
      <c r="L92" s="1375"/>
      <c r="M92" s="1375"/>
      <c r="N92" s="1376"/>
    </row>
    <row r="93" spans="2:14" customFormat="1" ht="14.1" customHeight="1" x14ac:dyDescent="0.25">
      <c r="B93" s="1377" t="s">
        <v>187</v>
      </c>
      <c r="C93" s="1251" t="s">
        <v>188</v>
      </c>
      <c r="D93" s="1251"/>
      <c r="E93" s="1251"/>
      <c r="F93" s="1251"/>
      <c r="G93" s="1251"/>
      <c r="H93" s="1252"/>
      <c r="I93" s="1185">
        <v>0</v>
      </c>
      <c r="J93" s="1378"/>
      <c r="K93" s="1378"/>
      <c r="L93" s="1378"/>
      <c r="M93" s="1378"/>
      <c r="N93" s="1191"/>
    </row>
    <row r="94" spans="2:14" customFormat="1" ht="20.25" customHeight="1" x14ac:dyDescent="0.25">
      <c r="B94" s="1151"/>
      <c r="C94" s="1213"/>
      <c r="D94" s="1213"/>
      <c r="E94" s="1213"/>
      <c r="F94" s="1213"/>
      <c r="G94" s="1213"/>
      <c r="H94" s="1214"/>
      <c r="I94" s="1187"/>
      <c r="J94" s="1368"/>
      <c r="K94" s="1368"/>
      <c r="L94" s="1368"/>
      <c r="M94" s="1368"/>
      <c r="N94" s="1192"/>
    </row>
    <row r="95" spans="2:14" customFormat="1" ht="20.25" customHeight="1" x14ac:dyDescent="0.25">
      <c r="B95" s="1364" t="s">
        <v>189</v>
      </c>
      <c r="C95" s="1210" t="s">
        <v>190</v>
      </c>
      <c r="D95" s="1210"/>
      <c r="E95" s="1210"/>
      <c r="F95" s="1210"/>
      <c r="G95" s="1210"/>
      <c r="H95" s="1211"/>
      <c r="I95" s="1200">
        <v>0</v>
      </c>
      <c r="J95" s="1331"/>
      <c r="K95" s="1331"/>
      <c r="L95" s="1331"/>
      <c r="M95" s="1331"/>
      <c r="N95" s="1204"/>
    </row>
    <row r="96" spans="2:14" customFormat="1" ht="14.1" customHeight="1" x14ac:dyDescent="0.25">
      <c r="B96" s="1364"/>
      <c r="C96" s="1210"/>
      <c r="D96" s="1210"/>
      <c r="E96" s="1210"/>
      <c r="F96" s="1210"/>
      <c r="G96" s="1210"/>
      <c r="H96" s="1211"/>
      <c r="I96" s="1187"/>
      <c r="J96" s="1368"/>
      <c r="K96" s="1368"/>
      <c r="L96" s="1368"/>
      <c r="M96" s="1368"/>
      <c r="N96" s="1192"/>
    </row>
    <row r="97" spans="2:14" customFormat="1" ht="14.1" customHeight="1" thickBot="1" x14ac:dyDescent="0.3">
      <c r="B97" s="1365"/>
      <c r="C97" s="1366"/>
      <c r="D97" s="1366"/>
      <c r="E97" s="1366"/>
      <c r="F97" s="1366"/>
      <c r="G97" s="1366"/>
      <c r="H97" s="1367"/>
      <c r="I97" s="1202"/>
      <c r="J97" s="1369"/>
      <c r="K97" s="1369"/>
      <c r="L97" s="1369"/>
      <c r="M97" s="1369"/>
      <c r="N97" s="1205"/>
    </row>
    <row r="98" spans="2:14" customFormat="1" ht="14.1" customHeight="1" thickBot="1" x14ac:dyDescent="0.3">
      <c r="B98" s="1370" t="s">
        <v>152</v>
      </c>
      <c r="C98" s="1371"/>
      <c r="D98" s="1372" t="s">
        <v>153</v>
      </c>
      <c r="E98" s="1174"/>
      <c r="F98" s="1174"/>
      <c r="G98" s="1174"/>
      <c r="H98" s="1373"/>
      <c r="I98" s="1372" t="s">
        <v>154</v>
      </c>
      <c r="J98" s="1174"/>
      <c r="K98" s="1174"/>
      <c r="L98" s="1174"/>
      <c r="M98" s="1174"/>
      <c r="N98" s="1175"/>
    </row>
    <row r="99" spans="2:14" customFormat="1" ht="22.5" customHeight="1" x14ac:dyDescent="0.25">
      <c r="B99" s="1151" t="s">
        <v>155</v>
      </c>
      <c r="C99" s="1152"/>
      <c r="D99" s="1250" t="s">
        <v>191</v>
      </c>
      <c r="E99" s="1251"/>
      <c r="F99" s="1251"/>
      <c r="G99" s="1251"/>
      <c r="H99" s="1252"/>
      <c r="I99" s="1155" t="s">
        <v>192</v>
      </c>
      <c r="J99" s="1155"/>
      <c r="K99" s="1155"/>
      <c r="L99" s="1155"/>
      <c r="M99" s="1155"/>
      <c r="N99" s="1308"/>
    </row>
    <row r="100" spans="2:14" customFormat="1" ht="14.1" customHeight="1" x14ac:dyDescent="0.25">
      <c r="B100" s="1151"/>
      <c r="C100" s="1152"/>
      <c r="D100" s="1209"/>
      <c r="E100" s="1210"/>
      <c r="F100" s="1210"/>
      <c r="G100" s="1210"/>
      <c r="H100" s="1211"/>
      <c r="I100" s="1156"/>
      <c r="J100" s="1156"/>
      <c r="K100" s="1156"/>
      <c r="L100" s="1156"/>
      <c r="M100" s="1156"/>
      <c r="N100" s="1309"/>
    </row>
    <row r="101" spans="2:14" customFormat="1" ht="14.1" customHeight="1" x14ac:dyDescent="0.25">
      <c r="B101" s="1153"/>
      <c r="C101" s="1154"/>
      <c r="D101" s="1212"/>
      <c r="E101" s="1213"/>
      <c r="F101" s="1213"/>
      <c r="G101" s="1213"/>
      <c r="H101" s="1214"/>
      <c r="I101" s="1156"/>
      <c r="J101" s="1156"/>
      <c r="K101" s="1156"/>
      <c r="L101" s="1156"/>
      <c r="M101" s="1156"/>
      <c r="N101" s="1309"/>
    </row>
    <row r="102" spans="2:14" customFormat="1" ht="15" x14ac:dyDescent="0.25">
      <c r="B102" s="1161" t="s">
        <v>157</v>
      </c>
      <c r="C102" s="1154"/>
      <c r="D102" s="1156" t="s">
        <v>193</v>
      </c>
      <c r="E102" s="1156"/>
      <c r="F102" s="1156"/>
      <c r="G102" s="1156"/>
      <c r="H102" s="1156"/>
      <c r="I102" s="1156" t="s">
        <v>194</v>
      </c>
      <c r="J102" s="1156"/>
      <c r="K102" s="1156"/>
      <c r="L102" s="1156"/>
      <c r="M102" s="1156"/>
      <c r="N102" s="1309"/>
    </row>
    <row r="103" spans="2:14" customFormat="1" ht="15.75" thickBot="1" x14ac:dyDescent="0.3">
      <c r="B103" s="1162"/>
      <c r="C103" s="1163"/>
      <c r="D103" s="1164"/>
      <c r="E103" s="1164"/>
      <c r="F103" s="1164"/>
      <c r="G103" s="1164"/>
      <c r="H103" s="1164"/>
      <c r="I103" s="1164"/>
      <c r="J103" s="1164"/>
      <c r="K103" s="1164"/>
      <c r="L103" s="1164"/>
      <c r="M103" s="1164"/>
      <c r="N103" s="1363"/>
    </row>
    <row r="104" spans="2:14" customFormat="1" ht="15" x14ac:dyDescent="0.25"/>
    <row r="105" spans="2:14" customFormat="1" ht="15" x14ac:dyDescent="0.25"/>
  </sheetData>
  <sheetProtection algorithmName="SHA-512" hashValue="KNNjxqAppWMEq7//9K/PrmqUNY4MpgyMkytfsZhA01r3Zdnvq21AKGoNidCzF9VTcUgUNXiRDGx3XF9PyNTvQQ==" saltValue="vYPvDu0HXydA/XpGD6uRxg==" spinCount="100000" sheet="1" objects="1" scenarios="1"/>
  <mergeCells count="225">
    <mergeCell ref="B102:C103"/>
    <mergeCell ref="D102:H103"/>
    <mergeCell ref="I102:N103"/>
    <mergeCell ref="I24:J24"/>
    <mergeCell ref="K24:L24"/>
    <mergeCell ref="M24:N24"/>
    <mergeCell ref="C24:G24"/>
    <mergeCell ref="B92:N92"/>
    <mergeCell ref="B93:B94"/>
    <mergeCell ref="C93:H94"/>
    <mergeCell ref="I93:N94"/>
    <mergeCell ref="B95:B97"/>
    <mergeCell ref="C95:H97"/>
    <mergeCell ref="I95:N97"/>
    <mergeCell ref="B98:C98"/>
    <mergeCell ref="D98:H98"/>
    <mergeCell ref="I98:N98"/>
    <mergeCell ref="M79:N79"/>
    <mergeCell ref="B80:N81"/>
    <mergeCell ref="B82:B83"/>
    <mergeCell ref="C82:G83"/>
    <mergeCell ref="H82:H83"/>
    <mergeCell ref="I82:J83"/>
    <mergeCell ref="K82:L83"/>
    <mergeCell ref="B9:N10"/>
    <mergeCell ref="B11:G11"/>
    <mergeCell ref="I11:J11"/>
    <mergeCell ref="K11:L11"/>
    <mergeCell ref="M11:N11"/>
    <mergeCell ref="B12:N12"/>
    <mergeCell ref="M1:N1"/>
    <mergeCell ref="B2:N3"/>
    <mergeCell ref="B4:G4"/>
    <mergeCell ref="H4:H8"/>
    <mergeCell ref="I4:N4"/>
    <mergeCell ref="B5:G5"/>
    <mergeCell ref="I5:N6"/>
    <mergeCell ref="B6:G6"/>
    <mergeCell ref="B7:G7"/>
    <mergeCell ref="I7:J7"/>
    <mergeCell ref="K7:L7"/>
    <mergeCell ref="M7:N7"/>
    <mergeCell ref="B8:G8"/>
    <mergeCell ref="I8:J8"/>
    <mergeCell ref="K8:L8"/>
    <mergeCell ref="M8:N8"/>
    <mergeCell ref="C17:G17"/>
    <mergeCell ref="I17:J17"/>
    <mergeCell ref="K17:L17"/>
    <mergeCell ref="M17:N17"/>
    <mergeCell ref="B13:B15"/>
    <mergeCell ref="C13:G15"/>
    <mergeCell ref="H13:H15"/>
    <mergeCell ref="I13:J15"/>
    <mergeCell ref="K13:L15"/>
    <mergeCell ref="M13:N15"/>
    <mergeCell ref="C16:G16"/>
    <mergeCell ref="I16:J16"/>
    <mergeCell ref="K16:L16"/>
    <mergeCell ref="M16:N16"/>
    <mergeCell ref="C20:G20"/>
    <mergeCell ref="I20:J20"/>
    <mergeCell ref="K20:L20"/>
    <mergeCell ref="M20:N20"/>
    <mergeCell ref="C21:G21"/>
    <mergeCell ref="I21:J21"/>
    <mergeCell ref="K21:L21"/>
    <mergeCell ref="M21:N21"/>
    <mergeCell ref="C18:G18"/>
    <mergeCell ref="I18:J18"/>
    <mergeCell ref="K18:L18"/>
    <mergeCell ref="M18:N18"/>
    <mergeCell ref="C19:G19"/>
    <mergeCell ref="I19:J19"/>
    <mergeCell ref="K19:L19"/>
    <mergeCell ref="M19:N19"/>
    <mergeCell ref="C25:G25"/>
    <mergeCell ref="I25:J25"/>
    <mergeCell ref="K25:L25"/>
    <mergeCell ref="M25:N25"/>
    <mergeCell ref="C26:G26"/>
    <mergeCell ref="I26:J26"/>
    <mergeCell ref="K26:L26"/>
    <mergeCell ref="M26:N26"/>
    <mergeCell ref="B22:B23"/>
    <mergeCell ref="C22:G23"/>
    <mergeCell ref="H22:H23"/>
    <mergeCell ref="I22:J23"/>
    <mergeCell ref="K22:L23"/>
    <mergeCell ref="M22:N23"/>
    <mergeCell ref="M30:N31"/>
    <mergeCell ref="B32:B34"/>
    <mergeCell ref="C32:G34"/>
    <mergeCell ref="H32:H34"/>
    <mergeCell ref="I32:J34"/>
    <mergeCell ref="K32:L34"/>
    <mergeCell ref="M32:N34"/>
    <mergeCell ref="C27:G27"/>
    <mergeCell ref="I27:J27"/>
    <mergeCell ref="K27:L27"/>
    <mergeCell ref="M27:N27"/>
    <mergeCell ref="B28:N29"/>
    <mergeCell ref="B30:B31"/>
    <mergeCell ref="C30:G31"/>
    <mergeCell ref="H30:H31"/>
    <mergeCell ref="I30:J31"/>
    <mergeCell ref="K30:L31"/>
    <mergeCell ref="C39:G39"/>
    <mergeCell ref="I39:N39"/>
    <mergeCell ref="B40:N40"/>
    <mergeCell ref="B41:B42"/>
    <mergeCell ref="C41:H42"/>
    <mergeCell ref="I41:N42"/>
    <mergeCell ref="C35:G35"/>
    <mergeCell ref="I35:J35"/>
    <mergeCell ref="K35:L35"/>
    <mergeCell ref="M35:N35"/>
    <mergeCell ref="B36:B38"/>
    <mergeCell ref="C36:G38"/>
    <mergeCell ref="H36:H38"/>
    <mergeCell ref="I36:N38"/>
    <mergeCell ref="B47:C49"/>
    <mergeCell ref="D47:H49"/>
    <mergeCell ref="I47:N49"/>
    <mergeCell ref="B50:C51"/>
    <mergeCell ref="D50:H51"/>
    <mergeCell ref="I50:N51"/>
    <mergeCell ref="B43:B45"/>
    <mergeCell ref="C43:H45"/>
    <mergeCell ref="I43:N45"/>
    <mergeCell ref="B46:C46"/>
    <mergeCell ref="D46:H46"/>
    <mergeCell ref="I46:N46"/>
    <mergeCell ref="K59:L59"/>
    <mergeCell ref="M59:N59"/>
    <mergeCell ref="B59:G59"/>
    <mergeCell ref="B54:N55"/>
    <mergeCell ref="B56:G56"/>
    <mergeCell ref="H56:H60"/>
    <mergeCell ref="I56:N56"/>
    <mergeCell ref="I57:N58"/>
    <mergeCell ref="B57:G57"/>
    <mergeCell ref="B58:G58"/>
    <mergeCell ref="I59:J59"/>
    <mergeCell ref="B60:G60"/>
    <mergeCell ref="I60:J60"/>
    <mergeCell ref="K60:L60"/>
    <mergeCell ref="M60:N60"/>
    <mergeCell ref="B65:B67"/>
    <mergeCell ref="C65:G67"/>
    <mergeCell ref="H65:H67"/>
    <mergeCell ref="I65:J67"/>
    <mergeCell ref="K65:L67"/>
    <mergeCell ref="M65:N67"/>
    <mergeCell ref="B61:N62"/>
    <mergeCell ref="B63:G63"/>
    <mergeCell ref="I63:J63"/>
    <mergeCell ref="K63:L63"/>
    <mergeCell ref="M63:N63"/>
    <mergeCell ref="B64:N64"/>
    <mergeCell ref="C69:G69"/>
    <mergeCell ref="I69:J69"/>
    <mergeCell ref="K69:L69"/>
    <mergeCell ref="M69:N69"/>
    <mergeCell ref="C70:G70"/>
    <mergeCell ref="I70:J70"/>
    <mergeCell ref="K70:L70"/>
    <mergeCell ref="M70:N70"/>
    <mergeCell ref="C68:G68"/>
    <mergeCell ref="I68:J68"/>
    <mergeCell ref="K68:L68"/>
    <mergeCell ref="M68:N68"/>
    <mergeCell ref="B74:B75"/>
    <mergeCell ref="C74:G75"/>
    <mergeCell ref="H74:H75"/>
    <mergeCell ref="I74:J75"/>
    <mergeCell ref="K74:L75"/>
    <mergeCell ref="M74:N75"/>
    <mergeCell ref="C71:G71"/>
    <mergeCell ref="I71:J71"/>
    <mergeCell ref="K71:L71"/>
    <mergeCell ref="M71:N71"/>
    <mergeCell ref="C72:G72"/>
    <mergeCell ref="I72:J72"/>
    <mergeCell ref="K72:L72"/>
    <mergeCell ref="M72:N72"/>
    <mergeCell ref="C73:G73"/>
    <mergeCell ref="I73:J73"/>
    <mergeCell ref="K73:L73"/>
    <mergeCell ref="M73:N73"/>
    <mergeCell ref="C77:G77"/>
    <mergeCell ref="I77:J77"/>
    <mergeCell ref="K77:L77"/>
    <mergeCell ref="M77:N77"/>
    <mergeCell ref="C78:G78"/>
    <mergeCell ref="I78:J78"/>
    <mergeCell ref="K78:L78"/>
    <mergeCell ref="M78:N78"/>
    <mergeCell ref="C76:G76"/>
    <mergeCell ref="I76:J76"/>
    <mergeCell ref="K76:L76"/>
    <mergeCell ref="M76:N76"/>
    <mergeCell ref="C91:G91"/>
    <mergeCell ref="I91:N91"/>
    <mergeCell ref="B99:C101"/>
    <mergeCell ref="D99:H101"/>
    <mergeCell ref="I99:N101"/>
    <mergeCell ref="C79:G79"/>
    <mergeCell ref="I79:J79"/>
    <mergeCell ref="K79:L79"/>
    <mergeCell ref="C87:G87"/>
    <mergeCell ref="I87:J87"/>
    <mergeCell ref="K87:L87"/>
    <mergeCell ref="M87:N87"/>
    <mergeCell ref="B88:B90"/>
    <mergeCell ref="C88:G90"/>
    <mergeCell ref="H88:H90"/>
    <mergeCell ref="I88:N90"/>
    <mergeCell ref="M82:N83"/>
    <mergeCell ref="B84:B86"/>
    <mergeCell ref="C84:G86"/>
    <mergeCell ref="H84:H86"/>
    <mergeCell ref="I84:J86"/>
    <mergeCell ref="K84:L86"/>
    <mergeCell ref="M84:N86"/>
  </mergeCells>
  <pageMargins left="0" right="0" top="0" bottom="0" header="0.3" footer="0.3"/>
  <pageSetup orientation="portrait" r:id="rId1"/>
  <rowBreaks count="1" manualBreakCount="1">
    <brk id="51" max="16383"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B1:AA309"/>
  <sheetViews>
    <sheetView showGridLines="0" showRowColHeaders="0" workbookViewId="0">
      <selection activeCell="I7" sqref="I7:J9"/>
    </sheetView>
  </sheetViews>
  <sheetFormatPr defaultRowHeight="12.75" x14ac:dyDescent="0.25"/>
  <cols>
    <col min="1" max="1" width="1.7109375" style="33" customWidth="1"/>
    <col min="2" max="2" width="9.140625" style="33" customWidth="1"/>
    <col min="3" max="7" width="9.140625" style="33"/>
    <col min="8" max="9" width="9.140625" style="33" customWidth="1"/>
    <col min="10" max="10" width="9.140625" style="33"/>
    <col min="11" max="12" width="9.140625" style="33" customWidth="1"/>
    <col min="13" max="16384" width="9.140625" style="33"/>
  </cols>
  <sheetData>
    <row r="1" spans="2:27" ht="15" customHeight="1" thickBot="1" x14ac:dyDescent="0.3">
      <c r="L1" s="267">
        <v>2021</v>
      </c>
    </row>
    <row r="2" spans="2:27" ht="9" customHeight="1" x14ac:dyDescent="0.25">
      <c r="B2" s="1266" t="s">
        <v>195</v>
      </c>
      <c r="C2" s="1267"/>
      <c r="D2" s="1267"/>
      <c r="E2" s="1267"/>
      <c r="F2" s="1267"/>
      <c r="G2" s="1267"/>
      <c r="H2" s="1267"/>
      <c r="I2" s="1267"/>
      <c r="J2" s="1267"/>
      <c r="K2" s="1267"/>
      <c r="L2" s="1268"/>
    </row>
    <row r="3" spans="2:27" ht="15" customHeight="1" x14ac:dyDescent="0.25">
      <c r="B3" s="1269"/>
      <c r="C3" s="1270"/>
      <c r="D3" s="1270"/>
      <c r="E3" s="1270"/>
      <c r="F3" s="1270"/>
      <c r="G3" s="1270"/>
      <c r="H3" s="1270"/>
      <c r="I3" s="1270"/>
      <c r="J3" s="1270"/>
      <c r="K3" s="1270"/>
      <c r="L3" s="1271"/>
    </row>
    <row r="4" spans="2:27" ht="15" customHeight="1" x14ac:dyDescent="0.25">
      <c r="B4" s="1269"/>
      <c r="C4" s="1270"/>
      <c r="D4" s="1270"/>
      <c r="E4" s="1270"/>
      <c r="F4" s="1270"/>
      <c r="G4" s="1270"/>
      <c r="H4" s="1270"/>
      <c r="I4" s="1270"/>
      <c r="J4" s="1270"/>
      <c r="K4" s="1270"/>
      <c r="L4" s="1271"/>
    </row>
    <row r="5" spans="2:27" ht="15" customHeight="1" thickBot="1" x14ac:dyDescent="0.3">
      <c r="B5" s="1349"/>
      <c r="C5" s="1350"/>
      <c r="D5" s="1350"/>
      <c r="E5" s="1350"/>
      <c r="F5" s="1350"/>
      <c r="G5" s="1350"/>
      <c r="H5" s="1350"/>
      <c r="I5" s="1350"/>
      <c r="J5" s="1350"/>
      <c r="K5" s="1350"/>
      <c r="L5" s="1351"/>
    </row>
    <row r="6" spans="2:27" ht="15" customHeight="1" x14ac:dyDescent="0.25">
      <c r="B6" s="1352" t="s">
        <v>106</v>
      </c>
      <c r="C6" s="1353"/>
      <c r="D6" s="1353"/>
      <c r="E6" s="1353"/>
      <c r="F6" s="1353"/>
      <c r="G6" s="1353"/>
      <c r="H6" s="1272" t="s">
        <v>107</v>
      </c>
      <c r="I6" s="1275" t="s">
        <v>108</v>
      </c>
      <c r="J6" s="1276"/>
      <c r="K6" s="1275" t="s">
        <v>109</v>
      </c>
      <c r="L6" s="1277"/>
    </row>
    <row r="7" spans="2:27" ht="15" customHeight="1" x14ac:dyDescent="0.25">
      <c r="B7" s="1422" t="s">
        <v>196</v>
      </c>
      <c r="C7" s="744"/>
      <c r="D7" s="744"/>
      <c r="E7" s="744"/>
      <c r="F7" s="744"/>
      <c r="G7" s="1423"/>
      <c r="H7" s="1273"/>
      <c r="I7" s="1278" t="s">
        <v>2</v>
      </c>
      <c r="J7" s="1279"/>
      <c r="K7" s="1278"/>
      <c r="L7" s="1284"/>
    </row>
    <row r="8" spans="2:27" ht="15" customHeight="1" x14ac:dyDescent="0.25">
      <c r="B8" s="1265"/>
      <c r="C8" s="744"/>
      <c r="D8" s="744"/>
      <c r="E8" s="744"/>
      <c r="F8" s="744"/>
      <c r="G8" s="1423"/>
      <c r="H8" s="1273"/>
      <c r="I8" s="1280"/>
      <c r="J8" s="1281"/>
      <c r="K8" s="1280"/>
      <c r="L8" s="1285"/>
    </row>
    <row r="9" spans="2:27" ht="15" customHeight="1" x14ac:dyDescent="0.25">
      <c r="B9" s="1265" t="s">
        <v>197</v>
      </c>
      <c r="C9" s="744"/>
      <c r="D9" s="744"/>
      <c r="E9" s="744"/>
      <c r="F9" s="744"/>
      <c r="G9" s="744"/>
      <c r="H9" s="1273"/>
      <c r="I9" s="1280"/>
      <c r="J9" s="1281"/>
      <c r="K9" s="1280"/>
      <c r="L9" s="1285"/>
    </row>
    <row r="10" spans="2:27" ht="15" customHeight="1" x14ac:dyDescent="0.25">
      <c r="B10" s="1412" t="s">
        <v>198</v>
      </c>
      <c r="C10" s="1413"/>
      <c r="D10" s="1413"/>
      <c r="E10" s="1413"/>
      <c r="F10" s="1413"/>
      <c r="G10" s="1414"/>
      <c r="H10" s="1273"/>
      <c r="I10" s="1415"/>
      <c r="J10" s="1415"/>
      <c r="K10" s="1415"/>
      <c r="L10" s="1416"/>
    </row>
    <row r="11" spans="2:27" ht="15" customHeight="1" thickBot="1" x14ac:dyDescent="0.3">
      <c r="B11" s="1417" t="s">
        <v>199</v>
      </c>
      <c r="C11" s="1418"/>
      <c r="D11" s="1418"/>
      <c r="E11" s="1418"/>
      <c r="F11" s="1418"/>
      <c r="G11" s="1419"/>
      <c r="H11" s="1274"/>
      <c r="I11" s="1420"/>
      <c r="J11" s="1420"/>
      <c r="K11" s="1420"/>
      <c r="L11" s="1421"/>
    </row>
    <row r="12" spans="2:27" ht="15" customHeight="1" x14ac:dyDescent="0.25">
      <c r="B12" s="1243" t="s">
        <v>200</v>
      </c>
      <c r="C12" s="1244"/>
      <c r="D12" s="1244"/>
      <c r="E12" s="1244"/>
      <c r="F12" s="1244"/>
      <c r="G12" s="1244"/>
      <c r="H12" s="1244"/>
      <c r="I12" s="1244"/>
      <c r="J12" s="1244"/>
      <c r="K12" s="1244"/>
      <c r="L12" s="1245"/>
      <c r="W12"/>
      <c r="X12"/>
      <c r="Y12"/>
      <c r="Z12"/>
      <c r="AA12"/>
    </row>
    <row r="13" spans="2:27" ht="12" customHeight="1" x14ac:dyDescent="0.25">
      <c r="B13" s="1290"/>
      <c r="C13" s="1291"/>
      <c r="D13" s="1291"/>
      <c r="E13" s="1291"/>
      <c r="F13" s="1291"/>
      <c r="G13" s="1291"/>
      <c r="H13" s="1291"/>
      <c r="I13" s="1291"/>
      <c r="J13" s="1291"/>
      <c r="K13" s="1291"/>
      <c r="L13" s="1292"/>
      <c r="W13"/>
      <c r="X13"/>
      <c r="Y13"/>
      <c r="Z13"/>
      <c r="AA13"/>
    </row>
    <row r="14" spans="2:27" ht="15" customHeight="1" thickBot="1" x14ac:dyDescent="0.3">
      <c r="B14" s="1408" t="s">
        <v>166</v>
      </c>
      <c r="C14" s="1409"/>
      <c r="D14" s="1409"/>
      <c r="E14" s="1409"/>
      <c r="F14" s="1409"/>
      <c r="G14" s="1410"/>
      <c r="H14" s="225" t="s">
        <v>107</v>
      </c>
      <c r="I14" s="1296">
        <v>12</v>
      </c>
      <c r="J14" s="1296"/>
      <c r="K14" s="1296">
        <v>12</v>
      </c>
      <c r="L14" s="1297"/>
      <c r="W14"/>
      <c r="X14"/>
      <c r="Y14"/>
      <c r="Z14"/>
      <c r="AA14"/>
    </row>
    <row r="15" spans="2:27" ht="15" customHeight="1" thickBot="1" x14ac:dyDescent="0.3">
      <c r="B15" s="1173" t="s">
        <v>201</v>
      </c>
      <c r="C15" s="1174"/>
      <c r="D15" s="1174"/>
      <c r="E15" s="1174"/>
      <c r="F15" s="1174"/>
      <c r="G15" s="1174"/>
      <c r="H15" s="1174"/>
      <c r="I15" s="1174"/>
      <c r="J15" s="1174"/>
      <c r="K15" s="1174"/>
      <c r="L15" s="1175"/>
      <c r="W15"/>
      <c r="X15"/>
      <c r="Y15"/>
      <c r="Z15"/>
      <c r="AA15"/>
    </row>
    <row r="16" spans="2:27" ht="15" customHeight="1" x14ac:dyDescent="0.25">
      <c r="B16" s="211" t="s">
        <v>115</v>
      </c>
      <c r="C16" s="1411" t="s">
        <v>202</v>
      </c>
      <c r="D16" s="1411"/>
      <c r="E16" s="1411"/>
      <c r="F16" s="1411"/>
      <c r="G16" s="1411"/>
      <c r="H16" s="226" t="s">
        <v>107</v>
      </c>
      <c r="I16" s="1301">
        <v>0</v>
      </c>
      <c r="J16" s="1301"/>
      <c r="K16" s="1253">
        <v>0</v>
      </c>
      <c r="L16" s="1255"/>
    </row>
    <row r="17" spans="2:24" ht="15" x14ac:dyDescent="0.25">
      <c r="B17" s="212" t="s">
        <v>116</v>
      </c>
      <c r="C17" s="1311" t="s">
        <v>203</v>
      </c>
      <c r="D17" s="1311"/>
      <c r="E17" s="1311"/>
      <c r="F17" s="1311"/>
      <c r="G17" s="1311"/>
      <c r="H17" s="219" t="s">
        <v>168</v>
      </c>
      <c r="I17" s="1237">
        <v>0</v>
      </c>
      <c r="J17" s="1237"/>
      <c r="K17" s="1237">
        <v>0</v>
      </c>
      <c r="L17" s="1238"/>
      <c r="M17" s="33" t="s">
        <v>2</v>
      </c>
      <c r="N17"/>
      <c r="O17"/>
      <c r="P17"/>
      <c r="Q17"/>
      <c r="R17"/>
      <c r="S17"/>
      <c r="T17"/>
      <c r="U17"/>
      <c r="V17"/>
      <c r="W17"/>
      <c r="X17"/>
    </row>
    <row r="18" spans="2:24" ht="15" x14ac:dyDescent="0.25">
      <c r="B18" s="212" t="s">
        <v>118</v>
      </c>
      <c r="C18" s="1311" t="s">
        <v>204</v>
      </c>
      <c r="D18" s="1311"/>
      <c r="E18" s="1311"/>
      <c r="F18" s="1311"/>
      <c r="G18" s="1311"/>
      <c r="H18" s="219" t="s">
        <v>170</v>
      </c>
      <c r="I18" s="1253">
        <v>0</v>
      </c>
      <c r="J18" s="1253"/>
      <c r="K18" s="1237">
        <v>0</v>
      </c>
      <c r="L18" s="1238"/>
      <c r="N18"/>
      <c r="O18"/>
      <c r="P18"/>
      <c r="Q18"/>
      <c r="R18"/>
      <c r="S18"/>
      <c r="T18"/>
      <c r="U18"/>
      <c r="V18"/>
      <c r="W18"/>
      <c r="X18"/>
    </row>
    <row r="19" spans="2:24" x14ac:dyDescent="0.25">
      <c r="B19" s="212" t="s">
        <v>120</v>
      </c>
      <c r="C19" s="1311" t="s">
        <v>205</v>
      </c>
      <c r="D19" s="1311"/>
      <c r="E19" s="1311"/>
      <c r="F19" s="1311"/>
      <c r="G19" s="1311"/>
      <c r="H19" s="219" t="s">
        <v>170</v>
      </c>
      <c r="I19" s="1237">
        <v>0</v>
      </c>
      <c r="J19" s="1237"/>
      <c r="K19" s="1237">
        <v>0</v>
      </c>
      <c r="L19" s="1238"/>
    </row>
    <row r="20" spans="2:24" x14ac:dyDescent="0.25">
      <c r="B20" s="212" t="s">
        <v>122</v>
      </c>
      <c r="C20" s="1311" t="s">
        <v>206</v>
      </c>
      <c r="D20" s="1311"/>
      <c r="E20" s="1311"/>
      <c r="F20" s="1311"/>
      <c r="G20" s="1311"/>
      <c r="H20" s="219" t="s">
        <v>170</v>
      </c>
      <c r="I20" s="1237">
        <v>0</v>
      </c>
      <c r="J20" s="1237"/>
      <c r="K20" s="1237">
        <v>0</v>
      </c>
      <c r="L20" s="1238"/>
    </row>
    <row r="21" spans="2:24" x14ac:dyDescent="0.25">
      <c r="B21" s="212" t="s">
        <v>124</v>
      </c>
      <c r="C21" s="1156" t="s">
        <v>173</v>
      </c>
      <c r="D21" s="1156"/>
      <c r="E21" s="1156"/>
      <c r="F21" s="1156"/>
      <c r="G21" s="1156"/>
      <c r="H21" s="219" t="s">
        <v>170</v>
      </c>
      <c r="I21" s="1237">
        <v>0</v>
      </c>
      <c r="J21" s="1237"/>
      <c r="K21" s="1237">
        <v>0</v>
      </c>
      <c r="L21" s="1238"/>
    </row>
    <row r="22" spans="2:24" x14ac:dyDescent="0.25">
      <c r="B22" s="212" t="s">
        <v>126</v>
      </c>
      <c r="C22" s="1311" t="s">
        <v>207</v>
      </c>
      <c r="D22" s="1311"/>
      <c r="E22" s="1311"/>
      <c r="F22" s="1311"/>
      <c r="G22" s="1311"/>
      <c r="H22" s="219" t="s">
        <v>170</v>
      </c>
      <c r="I22" s="1237">
        <v>0</v>
      </c>
      <c r="J22" s="1237"/>
      <c r="K22" s="1237">
        <v>0</v>
      </c>
      <c r="L22" s="1238"/>
    </row>
    <row r="23" spans="2:24" x14ac:dyDescent="0.25">
      <c r="B23" s="1261" t="s">
        <v>128</v>
      </c>
      <c r="C23" s="1156" t="s">
        <v>208</v>
      </c>
      <c r="D23" s="1156"/>
      <c r="E23" s="1156"/>
      <c r="F23" s="1156"/>
      <c r="G23" s="1156"/>
      <c r="H23" s="1329" t="s">
        <v>170</v>
      </c>
      <c r="I23" s="1200">
        <v>0</v>
      </c>
      <c r="J23" s="1201"/>
      <c r="K23" s="1200">
        <v>0</v>
      </c>
      <c r="L23" s="1204"/>
    </row>
    <row r="24" spans="2:24" x14ac:dyDescent="0.25">
      <c r="B24" s="1312"/>
      <c r="C24" s="1156"/>
      <c r="D24" s="1156"/>
      <c r="E24" s="1156"/>
      <c r="F24" s="1156"/>
      <c r="G24" s="1156"/>
      <c r="H24" s="1338"/>
      <c r="I24" s="1187"/>
      <c r="J24" s="1188"/>
      <c r="K24" s="1187"/>
      <c r="L24" s="1192"/>
    </row>
    <row r="25" spans="2:24" x14ac:dyDescent="0.25">
      <c r="B25" s="1249"/>
      <c r="C25" s="1156"/>
      <c r="D25" s="1156"/>
      <c r="E25" s="1156"/>
      <c r="F25" s="1156"/>
      <c r="G25" s="1156"/>
      <c r="H25" s="1330"/>
      <c r="I25" s="1189"/>
      <c r="J25" s="1190"/>
      <c r="K25" s="1189"/>
      <c r="L25" s="1193"/>
    </row>
    <row r="26" spans="2:24" x14ac:dyDescent="0.25">
      <c r="B26" s="212" t="s">
        <v>130</v>
      </c>
      <c r="C26" s="1311" t="s">
        <v>209</v>
      </c>
      <c r="D26" s="1311"/>
      <c r="E26" s="1311"/>
      <c r="F26" s="1311"/>
      <c r="G26" s="1311"/>
      <c r="H26" s="220" t="s">
        <v>177</v>
      </c>
      <c r="I26" s="1229">
        <f>I16-I17+I18+I19+I20+I21+I22+I23</f>
        <v>0</v>
      </c>
      <c r="J26" s="1229"/>
      <c r="K26" s="1229">
        <f>K16-K17+K18+K19+K20+K21+K22+K23</f>
        <v>0</v>
      </c>
      <c r="L26" s="1231"/>
    </row>
    <row r="27" spans="2:24" x14ac:dyDescent="0.25">
      <c r="B27" s="212" t="s">
        <v>132</v>
      </c>
      <c r="C27" s="1311" t="s">
        <v>178</v>
      </c>
      <c r="D27" s="1311"/>
      <c r="E27" s="1311"/>
      <c r="F27" s="1311"/>
      <c r="G27" s="1311"/>
      <c r="H27" s="219" t="s">
        <v>179</v>
      </c>
      <c r="I27" s="1262">
        <f>I14</f>
        <v>12</v>
      </c>
      <c r="J27" s="1229"/>
      <c r="K27" s="1262">
        <f>K14</f>
        <v>12</v>
      </c>
      <c r="L27" s="1231"/>
    </row>
    <row r="28" spans="2:24" x14ac:dyDescent="0.25">
      <c r="B28" s="213" t="s">
        <v>130</v>
      </c>
      <c r="C28" s="1226" t="s">
        <v>176</v>
      </c>
      <c r="D28" s="1227"/>
      <c r="E28" s="1227"/>
      <c r="F28" s="1227"/>
      <c r="G28" s="1228"/>
      <c r="H28" s="227" t="s">
        <v>177</v>
      </c>
      <c r="I28" s="1230">
        <f>I26/I27</f>
        <v>0</v>
      </c>
      <c r="J28" s="1256"/>
      <c r="K28" s="1230">
        <f>K26/K27</f>
        <v>0</v>
      </c>
      <c r="L28" s="1257"/>
    </row>
    <row r="29" spans="2:24" x14ac:dyDescent="0.25">
      <c r="B29" s="213" t="s">
        <v>135</v>
      </c>
      <c r="C29" s="1402" t="s">
        <v>210</v>
      </c>
      <c r="D29" s="1402"/>
      <c r="E29" s="1402"/>
      <c r="F29" s="1402"/>
      <c r="G29" s="1402"/>
      <c r="H29" s="227" t="s">
        <v>168</v>
      </c>
      <c r="I29" s="1237">
        <v>0</v>
      </c>
      <c r="J29" s="1237"/>
      <c r="K29" s="1237"/>
      <c r="L29" s="1238"/>
    </row>
    <row r="30" spans="2:24" ht="13.5" thickBot="1" x14ac:dyDescent="0.3">
      <c r="B30" s="221" t="s">
        <v>137</v>
      </c>
      <c r="C30" s="1310" t="s">
        <v>211</v>
      </c>
      <c r="D30" s="1310"/>
      <c r="E30" s="1310"/>
      <c r="F30" s="1310"/>
      <c r="G30" s="1310"/>
      <c r="H30" s="222" t="s">
        <v>181</v>
      </c>
      <c r="I30" s="1239">
        <f>+I28-I29</f>
        <v>0</v>
      </c>
      <c r="J30" s="1170"/>
      <c r="K30" s="1170">
        <f>+K28-K29</f>
        <v>0</v>
      </c>
      <c r="L30" s="1172"/>
    </row>
    <row r="31" spans="2:24" x14ac:dyDescent="0.25">
      <c r="B31" s="1240" t="s">
        <v>139</v>
      </c>
      <c r="C31" s="1241"/>
      <c r="D31" s="1241"/>
      <c r="E31" s="1241"/>
      <c r="F31" s="1241"/>
      <c r="G31" s="1241"/>
      <c r="H31" s="1241"/>
      <c r="I31" s="1241"/>
      <c r="J31" s="1241"/>
      <c r="K31" s="1241"/>
      <c r="L31" s="1242"/>
    </row>
    <row r="32" spans="2:24" x14ac:dyDescent="0.25">
      <c r="B32" s="1243"/>
      <c r="C32" s="1244"/>
      <c r="D32" s="1244"/>
      <c r="E32" s="1244"/>
      <c r="F32" s="1244"/>
      <c r="G32" s="1244"/>
      <c r="H32" s="1244"/>
      <c r="I32" s="1244"/>
      <c r="J32" s="1244"/>
      <c r="K32" s="1244"/>
      <c r="L32" s="1245"/>
    </row>
    <row r="33" spans="2:12" ht="23.25" customHeight="1" thickBot="1" x14ac:dyDescent="0.3">
      <c r="B33" s="1246"/>
      <c r="C33" s="1247"/>
      <c r="D33" s="1247"/>
      <c r="E33" s="1247"/>
      <c r="F33" s="1247"/>
      <c r="G33" s="1247"/>
      <c r="H33" s="1247"/>
      <c r="I33" s="1247"/>
      <c r="J33" s="1247"/>
      <c r="K33" s="1247"/>
      <c r="L33" s="1248"/>
    </row>
    <row r="34" spans="2:12" x14ac:dyDescent="0.25">
      <c r="B34" s="1249" t="s">
        <v>140</v>
      </c>
      <c r="C34" s="1155" t="s">
        <v>212</v>
      </c>
      <c r="D34" s="1155"/>
      <c r="E34" s="1155"/>
      <c r="F34" s="1155"/>
      <c r="G34" s="1155"/>
      <c r="H34" s="1387" t="s">
        <v>107</v>
      </c>
      <c r="I34" s="1253">
        <v>0</v>
      </c>
      <c r="J34" s="1189"/>
      <c r="K34" s="1253">
        <v>0</v>
      </c>
      <c r="L34" s="1255"/>
    </row>
    <row r="35" spans="2:12" x14ac:dyDescent="0.25">
      <c r="B35" s="1153"/>
      <c r="C35" s="1156"/>
      <c r="D35" s="1156"/>
      <c r="E35" s="1156"/>
      <c r="F35" s="1156"/>
      <c r="G35" s="1156"/>
      <c r="H35" s="1323"/>
      <c r="I35" s="1237"/>
      <c r="J35" s="1254"/>
      <c r="K35" s="1237"/>
      <c r="L35" s="1238"/>
    </row>
    <row r="36" spans="2:12" x14ac:dyDescent="0.25">
      <c r="B36" s="1153"/>
      <c r="C36" s="1156"/>
      <c r="D36" s="1156"/>
      <c r="E36" s="1156"/>
      <c r="F36" s="1156"/>
      <c r="G36" s="1156"/>
      <c r="H36" s="1323"/>
      <c r="I36" s="1237"/>
      <c r="J36" s="1254"/>
      <c r="K36" s="1237"/>
      <c r="L36" s="1238"/>
    </row>
    <row r="37" spans="2:12" x14ac:dyDescent="0.25">
      <c r="B37" s="1153" t="s">
        <v>142</v>
      </c>
      <c r="C37" s="1156" t="s">
        <v>143</v>
      </c>
      <c r="D37" s="1156"/>
      <c r="E37" s="1156"/>
      <c r="F37" s="1156"/>
      <c r="G37" s="1156"/>
      <c r="H37" s="1323" t="s">
        <v>184</v>
      </c>
      <c r="I37" s="1215">
        <v>0.75</v>
      </c>
      <c r="J37" s="1216"/>
      <c r="K37" s="1215">
        <v>0.75</v>
      </c>
      <c r="L37" s="1221"/>
    </row>
    <row r="38" spans="2:12" x14ac:dyDescent="0.25">
      <c r="B38" s="1153"/>
      <c r="C38" s="1156"/>
      <c r="D38" s="1156"/>
      <c r="E38" s="1156"/>
      <c r="F38" s="1156"/>
      <c r="G38" s="1156"/>
      <c r="H38" s="1323"/>
      <c r="I38" s="1217"/>
      <c r="J38" s="1218"/>
      <c r="K38" s="1222"/>
      <c r="L38" s="1223"/>
    </row>
    <row r="39" spans="2:12" x14ac:dyDescent="0.25">
      <c r="B39" s="1153"/>
      <c r="C39" s="1156"/>
      <c r="D39" s="1156"/>
      <c r="E39" s="1156"/>
      <c r="F39" s="1156"/>
      <c r="G39" s="1156"/>
      <c r="H39" s="1323"/>
      <c r="I39" s="1219"/>
      <c r="J39" s="1220"/>
      <c r="K39" s="1224"/>
      <c r="L39" s="1225"/>
    </row>
    <row r="40" spans="2:12" x14ac:dyDescent="0.25">
      <c r="B40" s="212" t="s">
        <v>130</v>
      </c>
      <c r="C40" s="1311" t="s">
        <v>213</v>
      </c>
      <c r="D40" s="1311"/>
      <c r="E40" s="1311"/>
      <c r="F40" s="1311"/>
      <c r="G40" s="1311"/>
      <c r="H40" s="223" t="s">
        <v>177</v>
      </c>
      <c r="I40" s="1229">
        <f>I34*I37</f>
        <v>0</v>
      </c>
      <c r="J40" s="1230"/>
      <c r="K40" s="1229">
        <f>K34*K37</f>
        <v>0</v>
      </c>
      <c r="L40" s="1231"/>
    </row>
    <row r="41" spans="2:12" x14ac:dyDescent="0.25">
      <c r="B41" s="1261" t="s">
        <v>145</v>
      </c>
      <c r="C41" s="1206" t="s">
        <v>214</v>
      </c>
      <c r="D41" s="1207"/>
      <c r="E41" s="1207"/>
      <c r="F41" s="1207"/>
      <c r="G41" s="1208"/>
      <c r="H41" s="1313" t="s">
        <v>168</v>
      </c>
      <c r="I41" s="1200">
        <v>0</v>
      </c>
      <c r="J41" s="1201"/>
      <c r="K41" s="1200">
        <v>0</v>
      </c>
      <c r="L41" s="1204"/>
    </row>
    <row r="42" spans="2:12" x14ac:dyDescent="0.25">
      <c r="B42" s="1249"/>
      <c r="C42" s="1212"/>
      <c r="D42" s="1213"/>
      <c r="E42" s="1213"/>
      <c r="F42" s="1213"/>
      <c r="G42" s="1214"/>
      <c r="H42" s="1152"/>
      <c r="I42" s="1189"/>
      <c r="J42" s="1190"/>
      <c r="K42" s="1189"/>
      <c r="L42" s="1193"/>
    </row>
    <row r="43" spans="2:12" ht="13.5" thickBot="1" x14ac:dyDescent="0.3">
      <c r="B43" s="221" t="s">
        <v>147</v>
      </c>
      <c r="C43" s="1302" t="s">
        <v>211</v>
      </c>
      <c r="D43" s="1303"/>
      <c r="E43" s="1303"/>
      <c r="F43" s="1303"/>
      <c r="G43" s="1304"/>
      <c r="H43" s="224" t="s">
        <v>181</v>
      </c>
      <c r="I43" s="1170">
        <f>I40-I41</f>
        <v>0</v>
      </c>
      <c r="J43" s="1171"/>
      <c r="K43" s="1170">
        <f>K40-K41</f>
        <v>0</v>
      </c>
      <c r="L43" s="1172"/>
    </row>
    <row r="44" spans="2:12" ht="15.75" thickBot="1" x14ac:dyDescent="0.3">
      <c r="B44" s="1173" t="s">
        <v>149</v>
      </c>
      <c r="C44" s="1174"/>
      <c r="D44" s="1174"/>
      <c r="E44" s="1174"/>
      <c r="F44" s="1174"/>
      <c r="G44" s="1174"/>
      <c r="H44" s="1174"/>
      <c r="I44" s="1174"/>
      <c r="J44" s="1174"/>
      <c r="K44" s="1174"/>
      <c r="L44" s="1175"/>
    </row>
    <row r="45" spans="2:12" x14ac:dyDescent="0.25">
      <c r="B45" s="1403" t="s">
        <v>215</v>
      </c>
      <c r="C45" s="1251"/>
      <c r="D45" s="1251"/>
      <c r="E45" s="1251"/>
      <c r="F45" s="1251"/>
      <c r="G45" s="1252"/>
      <c r="H45" s="1405" t="s">
        <v>107</v>
      </c>
      <c r="I45" s="1187">
        <v>0</v>
      </c>
      <c r="J45" s="1188"/>
      <c r="K45" s="1187">
        <v>0</v>
      </c>
      <c r="L45" s="1192"/>
    </row>
    <row r="46" spans="2:12" x14ac:dyDescent="0.25">
      <c r="B46" s="1404"/>
      <c r="C46" s="1210"/>
      <c r="D46" s="1210"/>
      <c r="E46" s="1210"/>
      <c r="F46" s="1210"/>
      <c r="G46" s="1211"/>
      <c r="H46" s="1405"/>
      <c r="I46" s="1187"/>
      <c r="J46" s="1188"/>
      <c r="K46" s="1187"/>
      <c r="L46" s="1192"/>
    </row>
    <row r="47" spans="2:12" x14ac:dyDescent="0.25">
      <c r="B47" s="1406" t="s">
        <v>216</v>
      </c>
      <c r="C47" s="1207"/>
      <c r="D47" s="1207"/>
      <c r="E47" s="1207"/>
      <c r="F47" s="1207"/>
      <c r="G47" s="1208"/>
      <c r="H47" s="1407" t="s">
        <v>107</v>
      </c>
      <c r="I47" s="1200">
        <v>0</v>
      </c>
      <c r="J47" s="1201"/>
      <c r="K47" s="1200">
        <v>0</v>
      </c>
      <c r="L47" s="1204"/>
    </row>
    <row r="48" spans="2:12" ht="13.5" thickBot="1" x14ac:dyDescent="0.3">
      <c r="B48" s="1404"/>
      <c r="C48" s="1210"/>
      <c r="D48" s="1210"/>
      <c r="E48" s="1210"/>
      <c r="F48" s="1210"/>
      <c r="G48" s="1211"/>
      <c r="H48" s="1405"/>
      <c r="I48" s="1187"/>
      <c r="J48" s="1188"/>
      <c r="K48" s="1187"/>
      <c r="L48" s="1192"/>
    </row>
    <row r="49" spans="2:12" x14ac:dyDescent="0.25">
      <c r="B49" s="1388" t="s">
        <v>217</v>
      </c>
      <c r="C49" s="1390" t="s">
        <v>218</v>
      </c>
      <c r="D49" s="1390"/>
      <c r="E49" s="1390"/>
      <c r="F49" s="1390"/>
      <c r="G49" s="1392" t="s">
        <v>154</v>
      </c>
      <c r="H49" s="1392"/>
      <c r="I49" s="1392"/>
      <c r="J49" s="1392"/>
      <c r="K49" s="1392"/>
      <c r="L49" s="1394"/>
    </row>
    <row r="50" spans="2:12" x14ac:dyDescent="0.25">
      <c r="B50" s="1389"/>
      <c r="C50" s="1391"/>
      <c r="D50" s="1391"/>
      <c r="E50" s="1391"/>
      <c r="F50" s="1391"/>
      <c r="G50" s="1393"/>
      <c r="H50" s="1393"/>
      <c r="I50" s="1393"/>
      <c r="J50" s="1393"/>
      <c r="K50" s="1393"/>
      <c r="L50" s="1395"/>
    </row>
    <row r="51" spans="2:12" x14ac:dyDescent="0.25">
      <c r="B51" s="1161" t="s">
        <v>155</v>
      </c>
      <c r="C51" s="1206" t="s">
        <v>219</v>
      </c>
      <c r="D51" s="1207"/>
      <c r="E51" s="1207"/>
      <c r="F51" s="1208"/>
      <c r="G51" s="1156" t="s">
        <v>156</v>
      </c>
      <c r="H51" s="1156"/>
      <c r="I51" s="1156"/>
      <c r="J51" s="1206" t="s">
        <v>220</v>
      </c>
      <c r="K51" s="1207"/>
      <c r="L51" s="1396"/>
    </row>
    <row r="52" spans="2:12" x14ac:dyDescent="0.25">
      <c r="B52" s="1161"/>
      <c r="C52" s="1209"/>
      <c r="D52" s="1210"/>
      <c r="E52" s="1210"/>
      <c r="F52" s="1211"/>
      <c r="G52" s="1156"/>
      <c r="H52" s="1156"/>
      <c r="I52" s="1156"/>
      <c r="J52" s="1209"/>
      <c r="K52" s="1210"/>
      <c r="L52" s="1397"/>
    </row>
    <row r="53" spans="2:12" x14ac:dyDescent="0.25">
      <c r="B53" s="1161"/>
      <c r="C53" s="1212"/>
      <c r="D53" s="1213"/>
      <c r="E53" s="1213"/>
      <c r="F53" s="1214"/>
      <c r="G53" s="1156"/>
      <c r="H53" s="1156"/>
      <c r="I53" s="1156"/>
      <c r="J53" s="1209"/>
      <c r="K53" s="1210"/>
      <c r="L53" s="1397"/>
    </row>
    <row r="54" spans="2:12" x14ac:dyDescent="0.25">
      <c r="B54" s="1161" t="s">
        <v>157</v>
      </c>
      <c r="C54" s="1206" t="s">
        <v>221</v>
      </c>
      <c r="D54" s="1207"/>
      <c r="E54" s="1207"/>
      <c r="F54" s="1208"/>
      <c r="G54" s="1156" t="s">
        <v>159</v>
      </c>
      <c r="H54" s="1156"/>
      <c r="I54" s="1156"/>
      <c r="J54" s="1209"/>
      <c r="K54" s="1210"/>
      <c r="L54" s="1397"/>
    </row>
    <row r="55" spans="2:12" x14ac:dyDescent="0.25">
      <c r="B55" s="1161"/>
      <c r="C55" s="1209"/>
      <c r="D55" s="1210"/>
      <c r="E55" s="1210"/>
      <c r="F55" s="1211"/>
      <c r="G55" s="1156"/>
      <c r="H55" s="1156"/>
      <c r="I55" s="1156"/>
      <c r="J55" s="1209"/>
      <c r="K55" s="1210"/>
      <c r="L55" s="1397"/>
    </row>
    <row r="56" spans="2:12" x14ac:dyDescent="0.25">
      <c r="B56" s="1400"/>
      <c r="C56" s="1209"/>
      <c r="D56" s="1210"/>
      <c r="E56" s="1210"/>
      <c r="F56" s="1211"/>
      <c r="G56" s="1402"/>
      <c r="H56" s="1402"/>
      <c r="I56" s="1402"/>
      <c r="J56" s="1209"/>
      <c r="K56" s="1210"/>
      <c r="L56" s="1397"/>
    </row>
    <row r="57" spans="2:12" ht="13.5" thickBot="1" x14ac:dyDescent="0.3">
      <c r="B57" s="1401"/>
      <c r="C57" s="1398"/>
      <c r="D57" s="1366"/>
      <c r="E57" s="1366"/>
      <c r="F57" s="1367"/>
      <c r="G57" s="1164"/>
      <c r="H57" s="1164"/>
      <c r="I57" s="1164"/>
      <c r="J57" s="1398"/>
      <c r="K57" s="1366"/>
      <c r="L57" s="1399"/>
    </row>
    <row r="58" spans="2:12" ht="13.5" thickBot="1" x14ac:dyDescent="0.3"/>
    <row r="59" spans="2:12" customFormat="1" ht="9" customHeight="1" x14ac:dyDescent="0.25">
      <c r="B59" s="1266" t="s">
        <v>195</v>
      </c>
      <c r="C59" s="1267"/>
      <c r="D59" s="1267"/>
      <c r="E59" s="1267"/>
      <c r="F59" s="1267"/>
      <c r="G59" s="1267"/>
      <c r="H59" s="1267"/>
      <c r="I59" s="1267"/>
      <c r="J59" s="1267"/>
      <c r="K59" s="1267"/>
      <c r="L59" s="1268"/>
    </row>
    <row r="60" spans="2:12" customFormat="1" ht="15" x14ac:dyDescent="0.25">
      <c r="B60" s="1269"/>
      <c r="C60" s="1270"/>
      <c r="D60" s="1270"/>
      <c r="E60" s="1270"/>
      <c r="F60" s="1270"/>
      <c r="G60" s="1270"/>
      <c r="H60" s="1270"/>
      <c r="I60" s="1270"/>
      <c r="J60" s="1270"/>
      <c r="K60" s="1270"/>
      <c r="L60" s="1271"/>
    </row>
    <row r="61" spans="2:12" customFormat="1" ht="15" x14ac:dyDescent="0.25">
      <c r="B61" s="1269"/>
      <c r="C61" s="1270"/>
      <c r="D61" s="1270"/>
      <c r="E61" s="1270"/>
      <c r="F61" s="1270"/>
      <c r="G61" s="1270"/>
      <c r="H61" s="1270"/>
      <c r="I61" s="1270"/>
      <c r="J61" s="1270"/>
      <c r="K61" s="1270"/>
      <c r="L61" s="1271"/>
    </row>
    <row r="62" spans="2:12" customFormat="1" ht="15.75" thickBot="1" x14ac:dyDescent="0.3">
      <c r="B62" s="1349"/>
      <c r="C62" s="1350"/>
      <c r="D62" s="1350"/>
      <c r="E62" s="1350"/>
      <c r="F62" s="1350"/>
      <c r="G62" s="1350"/>
      <c r="H62" s="1350"/>
      <c r="I62" s="1350"/>
      <c r="J62" s="1350"/>
      <c r="K62" s="1350"/>
      <c r="L62" s="1351"/>
    </row>
    <row r="63" spans="2:12" customFormat="1" ht="12.75" customHeight="1" x14ac:dyDescent="0.25">
      <c r="B63" s="1352" t="s">
        <v>106</v>
      </c>
      <c r="C63" s="1353"/>
      <c r="D63" s="1353"/>
      <c r="E63" s="1353"/>
      <c r="F63" s="1353"/>
      <c r="G63" s="1353"/>
      <c r="H63" s="1272" t="s">
        <v>107</v>
      </c>
      <c r="I63" s="1275" t="s">
        <v>108</v>
      </c>
      <c r="J63" s="1276"/>
      <c r="K63" s="1275" t="s">
        <v>109</v>
      </c>
      <c r="L63" s="1277"/>
    </row>
    <row r="64" spans="2:12" customFormat="1" ht="12.75" customHeight="1" x14ac:dyDescent="0.25">
      <c r="B64" s="1422" t="s">
        <v>196</v>
      </c>
      <c r="C64" s="744"/>
      <c r="D64" s="744"/>
      <c r="E64" s="744"/>
      <c r="F64" s="744"/>
      <c r="G64" s="1423"/>
      <c r="H64" s="1273"/>
      <c r="I64" s="1278" t="s">
        <v>2</v>
      </c>
      <c r="J64" s="1279"/>
      <c r="K64" s="1278"/>
      <c r="L64" s="1284"/>
    </row>
    <row r="65" spans="2:12" customFormat="1" ht="12.75" customHeight="1" x14ac:dyDescent="0.25">
      <c r="B65" s="1265"/>
      <c r="C65" s="744"/>
      <c r="D65" s="744"/>
      <c r="E65" s="744"/>
      <c r="F65" s="744"/>
      <c r="G65" s="1423"/>
      <c r="H65" s="1273"/>
      <c r="I65" s="1280"/>
      <c r="J65" s="1281"/>
      <c r="K65" s="1280"/>
      <c r="L65" s="1285"/>
    </row>
    <row r="66" spans="2:12" customFormat="1" ht="12.75" customHeight="1" x14ac:dyDescent="0.25">
      <c r="B66" s="1265" t="s">
        <v>197</v>
      </c>
      <c r="C66" s="744"/>
      <c r="D66" s="744"/>
      <c r="E66" s="744"/>
      <c r="F66" s="744"/>
      <c r="G66" s="744"/>
      <c r="H66" s="1273"/>
      <c r="I66" s="1280"/>
      <c r="J66" s="1281"/>
      <c r="K66" s="1280"/>
      <c r="L66" s="1285"/>
    </row>
    <row r="67" spans="2:12" customFormat="1" ht="12.75" customHeight="1" x14ac:dyDescent="0.25">
      <c r="B67" s="1412" t="s">
        <v>198</v>
      </c>
      <c r="C67" s="1413"/>
      <c r="D67" s="1413"/>
      <c r="E67" s="1413"/>
      <c r="F67" s="1413"/>
      <c r="G67" s="1414"/>
      <c r="H67" s="1273"/>
      <c r="I67" s="1415"/>
      <c r="J67" s="1415"/>
      <c r="K67" s="1415"/>
      <c r="L67" s="1416"/>
    </row>
    <row r="68" spans="2:12" customFormat="1" ht="12.75" customHeight="1" thickBot="1" x14ac:dyDescent="0.3">
      <c r="B68" s="1417" t="s">
        <v>199</v>
      </c>
      <c r="C68" s="1418"/>
      <c r="D68" s="1418"/>
      <c r="E68" s="1418"/>
      <c r="F68" s="1418"/>
      <c r="G68" s="1419"/>
      <c r="H68" s="1274"/>
      <c r="I68" s="1420"/>
      <c r="J68" s="1420"/>
      <c r="K68" s="1420"/>
      <c r="L68" s="1421"/>
    </row>
    <row r="69" spans="2:12" customFormat="1" ht="15" x14ac:dyDescent="0.25">
      <c r="B69" s="1243" t="s">
        <v>200</v>
      </c>
      <c r="C69" s="1244"/>
      <c r="D69" s="1244"/>
      <c r="E69" s="1244"/>
      <c r="F69" s="1244"/>
      <c r="G69" s="1244"/>
      <c r="H69" s="1244"/>
      <c r="I69" s="1244"/>
      <c r="J69" s="1244"/>
      <c r="K69" s="1244"/>
      <c r="L69" s="1245"/>
    </row>
    <row r="70" spans="2:12" customFormat="1" ht="15" x14ac:dyDescent="0.25">
      <c r="B70" s="1290"/>
      <c r="C70" s="1291"/>
      <c r="D70" s="1291"/>
      <c r="E70" s="1291"/>
      <c r="F70" s="1291"/>
      <c r="G70" s="1291"/>
      <c r="H70" s="1291"/>
      <c r="I70" s="1291"/>
      <c r="J70" s="1291"/>
      <c r="K70" s="1291"/>
      <c r="L70" s="1292"/>
    </row>
    <row r="71" spans="2:12" customFormat="1" ht="17.25" customHeight="1" thickBot="1" x14ac:dyDescent="0.3">
      <c r="B71" s="1408" t="s">
        <v>166</v>
      </c>
      <c r="C71" s="1409"/>
      <c r="D71" s="1409"/>
      <c r="E71" s="1409"/>
      <c r="F71" s="1409"/>
      <c r="G71" s="1410"/>
      <c r="H71" s="640" t="s">
        <v>107</v>
      </c>
      <c r="I71" s="1296">
        <v>12</v>
      </c>
      <c r="J71" s="1296"/>
      <c r="K71" s="1296">
        <v>12</v>
      </c>
      <c r="L71" s="1297"/>
    </row>
    <row r="72" spans="2:12" customFormat="1" ht="15.75" thickBot="1" x14ac:dyDescent="0.3">
      <c r="B72" s="1173" t="s">
        <v>201</v>
      </c>
      <c r="C72" s="1174"/>
      <c r="D72" s="1174"/>
      <c r="E72" s="1174"/>
      <c r="F72" s="1174"/>
      <c r="G72" s="1174"/>
      <c r="H72" s="1174"/>
      <c r="I72" s="1174"/>
      <c r="J72" s="1174"/>
      <c r="K72" s="1174"/>
      <c r="L72" s="1175"/>
    </row>
    <row r="73" spans="2:12" customFormat="1" ht="15" customHeight="1" x14ac:dyDescent="0.25">
      <c r="B73" s="643" t="s">
        <v>115</v>
      </c>
      <c r="C73" s="1411" t="s">
        <v>202</v>
      </c>
      <c r="D73" s="1411"/>
      <c r="E73" s="1411"/>
      <c r="F73" s="1411"/>
      <c r="G73" s="1411"/>
      <c r="H73" s="645" t="s">
        <v>107</v>
      </c>
      <c r="I73" s="1301">
        <v>0</v>
      </c>
      <c r="J73" s="1301"/>
      <c r="K73" s="1253">
        <v>0</v>
      </c>
      <c r="L73" s="1255"/>
    </row>
    <row r="74" spans="2:12" customFormat="1" ht="15" customHeight="1" x14ac:dyDescent="0.25">
      <c r="B74" s="644" t="s">
        <v>116</v>
      </c>
      <c r="C74" s="1311" t="s">
        <v>203</v>
      </c>
      <c r="D74" s="1311"/>
      <c r="E74" s="1311"/>
      <c r="F74" s="1311"/>
      <c r="G74" s="1311"/>
      <c r="H74" s="219" t="s">
        <v>168</v>
      </c>
      <c r="I74" s="1237">
        <v>0</v>
      </c>
      <c r="J74" s="1237"/>
      <c r="K74" s="1237">
        <v>0</v>
      </c>
      <c r="L74" s="1238"/>
    </row>
    <row r="75" spans="2:12" customFormat="1" ht="15" customHeight="1" x14ac:dyDescent="0.25">
      <c r="B75" s="644" t="s">
        <v>118</v>
      </c>
      <c r="C75" s="1311" t="s">
        <v>204</v>
      </c>
      <c r="D75" s="1311"/>
      <c r="E75" s="1311"/>
      <c r="F75" s="1311"/>
      <c r="G75" s="1311"/>
      <c r="H75" s="219" t="s">
        <v>170</v>
      </c>
      <c r="I75" s="1253">
        <v>0</v>
      </c>
      <c r="J75" s="1253"/>
      <c r="K75" s="1237">
        <v>0</v>
      </c>
      <c r="L75" s="1238"/>
    </row>
    <row r="76" spans="2:12" customFormat="1" ht="15" customHeight="1" x14ac:dyDescent="0.25">
      <c r="B76" s="644" t="s">
        <v>120</v>
      </c>
      <c r="C76" s="1311" t="s">
        <v>205</v>
      </c>
      <c r="D76" s="1311"/>
      <c r="E76" s="1311"/>
      <c r="F76" s="1311"/>
      <c r="G76" s="1311"/>
      <c r="H76" s="219" t="s">
        <v>170</v>
      </c>
      <c r="I76" s="1237">
        <v>0</v>
      </c>
      <c r="J76" s="1237"/>
      <c r="K76" s="1237">
        <v>0</v>
      </c>
      <c r="L76" s="1238"/>
    </row>
    <row r="77" spans="2:12" customFormat="1" ht="15" customHeight="1" x14ac:dyDescent="0.25">
      <c r="B77" s="644" t="s">
        <v>122</v>
      </c>
      <c r="C77" s="1311" t="s">
        <v>206</v>
      </c>
      <c r="D77" s="1311"/>
      <c r="E77" s="1311"/>
      <c r="F77" s="1311"/>
      <c r="G77" s="1311"/>
      <c r="H77" s="219" t="s">
        <v>170</v>
      </c>
      <c r="I77" s="1237">
        <v>0</v>
      </c>
      <c r="J77" s="1237"/>
      <c r="K77" s="1237">
        <v>0</v>
      </c>
      <c r="L77" s="1238"/>
    </row>
    <row r="78" spans="2:12" customFormat="1" ht="15" customHeight="1" x14ac:dyDescent="0.25">
      <c r="B78" s="644" t="s">
        <v>124</v>
      </c>
      <c r="C78" s="1156" t="s">
        <v>173</v>
      </c>
      <c r="D78" s="1156"/>
      <c r="E78" s="1156"/>
      <c r="F78" s="1156"/>
      <c r="G78" s="1156"/>
      <c r="H78" s="219" t="s">
        <v>170</v>
      </c>
      <c r="I78" s="1237">
        <v>0</v>
      </c>
      <c r="J78" s="1237"/>
      <c r="K78" s="1237">
        <v>0</v>
      </c>
      <c r="L78" s="1238"/>
    </row>
    <row r="79" spans="2:12" customFormat="1" ht="15" customHeight="1" x14ac:dyDescent="0.25">
      <c r="B79" s="644" t="s">
        <v>126</v>
      </c>
      <c r="C79" s="1311" t="s">
        <v>207</v>
      </c>
      <c r="D79" s="1311"/>
      <c r="E79" s="1311"/>
      <c r="F79" s="1311"/>
      <c r="G79" s="1311"/>
      <c r="H79" s="219" t="s">
        <v>170</v>
      </c>
      <c r="I79" s="1237">
        <v>0</v>
      </c>
      <c r="J79" s="1237"/>
      <c r="K79" s="1237">
        <v>0</v>
      </c>
      <c r="L79" s="1238"/>
    </row>
    <row r="80" spans="2:12" customFormat="1" ht="15" customHeight="1" x14ac:dyDescent="0.25">
      <c r="B80" s="1261" t="s">
        <v>128</v>
      </c>
      <c r="C80" s="1156" t="s">
        <v>208</v>
      </c>
      <c r="D80" s="1156"/>
      <c r="E80" s="1156"/>
      <c r="F80" s="1156"/>
      <c r="G80" s="1156"/>
      <c r="H80" s="1329" t="s">
        <v>170</v>
      </c>
      <c r="I80" s="1200">
        <v>0</v>
      </c>
      <c r="J80" s="1201"/>
      <c r="K80" s="1200">
        <v>0</v>
      </c>
      <c r="L80" s="1204"/>
    </row>
    <row r="81" spans="2:12" customFormat="1" ht="15" customHeight="1" x14ac:dyDescent="0.25">
      <c r="B81" s="1312"/>
      <c r="C81" s="1156"/>
      <c r="D81" s="1156"/>
      <c r="E81" s="1156"/>
      <c r="F81" s="1156"/>
      <c r="G81" s="1156"/>
      <c r="H81" s="1338"/>
      <c r="I81" s="1187"/>
      <c r="J81" s="1188"/>
      <c r="K81" s="1187"/>
      <c r="L81" s="1192"/>
    </row>
    <row r="82" spans="2:12" customFormat="1" ht="15" customHeight="1" x14ac:dyDescent="0.25">
      <c r="B82" s="1249"/>
      <c r="C82" s="1156"/>
      <c r="D82" s="1156"/>
      <c r="E82" s="1156"/>
      <c r="F82" s="1156"/>
      <c r="G82" s="1156"/>
      <c r="H82" s="1330"/>
      <c r="I82" s="1189"/>
      <c r="J82" s="1190"/>
      <c r="K82" s="1189"/>
      <c r="L82" s="1193"/>
    </row>
    <row r="83" spans="2:12" customFormat="1" ht="15" customHeight="1" x14ac:dyDescent="0.25">
      <c r="B83" s="644" t="s">
        <v>130</v>
      </c>
      <c r="C83" s="1311" t="s">
        <v>209</v>
      </c>
      <c r="D83" s="1311"/>
      <c r="E83" s="1311"/>
      <c r="F83" s="1311"/>
      <c r="G83" s="1311"/>
      <c r="H83" s="220" t="s">
        <v>177</v>
      </c>
      <c r="I83" s="1229">
        <f>I73-I74+I75+I76+I77+I78+I79+I80</f>
        <v>0</v>
      </c>
      <c r="J83" s="1229"/>
      <c r="K83" s="1229">
        <f>K73-K74+K75+K76+K77+K78+K79+K80</f>
        <v>0</v>
      </c>
      <c r="L83" s="1231"/>
    </row>
    <row r="84" spans="2:12" customFormat="1" ht="15" customHeight="1" x14ac:dyDescent="0.25">
      <c r="B84" s="644" t="s">
        <v>132</v>
      </c>
      <c r="C84" s="1311" t="s">
        <v>178</v>
      </c>
      <c r="D84" s="1311"/>
      <c r="E84" s="1311"/>
      <c r="F84" s="1311"/>
      <c r="G84" s="1311"/>
      <c r="H84" s="219" t="s">
        <v>179</v>
      </c>
      <c r="I84" s="1262">
        <f>I71</f>
        <v>12</v>
      </c>
      <c r="J84" s="1229"/>
      <c r="K84" s="1262">
        <f>K71</f>
        <v>12</v>
      </c>
      <c r="L84" s="1231"/>
    </row>
    <row r="85" spans="2:12" customFormat="1" ht="15" customHeight="1" x14ac:dyDescent="0.25">
      <c r="B85" s="642" t="s">
        <v>130</v>
      </c>
      <c r="C85" s="1226" t="s">
        <v>176</v>
      </c>
      <c r="D85" s="1227"/>
      <c r="E85" s="1227"/>
      <c r="F85" s="1227"/>
      <c r="G85" s="1228"/>
      <c r="H85" s="227" t="s">
        <v>177</v>
      </c>
      <c r="I85" s="1230">
        <f>I83/I84</f>
        <v>0</v>
      </c>
      <c r="J85" s="1256"/>
      <c r="K85" s="1230">
        <f>K83/K84</f>
        <v>0</v>
      </c>
      <c r="L85" s="1257"/>
    </row>
    <row r="86" spans="2:12" customFormat="1" ht="15" customHeight="1" x14ac:dyDescent="0.25">
      <c r="B86" s="642" t="s">
        <v>135</v>
      </c>
      <c r="C86" s="1402" t="s">
        <v>210</v>
      </c>
      <c r="D86" s="1402"/>
      <c r="E86" s="1402"/>
      <c r="F86" s="1402"/>
      <c r="G86" s="1402"/>
      <c r="H86" s="227" t="s">
        <v>168</v>
      </c>
      <c r="I86" s="1237">
        <v>0</v>
      </c>
      <c r="J86" s="1237"/>
      <c r="K86" s="1237"/>
      <c r="L86" s="1238"/>
    </row>
    <row r="87" spans="2:12" customFormat="1" ht="15" customHeight="1" thickBot="1" x14ac:dyDescent="0.3">
      <c r="B87" s="221" t="s">
        <v>137</v>
      </c>
      <c r="C87" s="1310" t="s">
        <v>211</v>
      </c>
      <c r="D87" s="1310"/>
      <c r="E87" s="1310"/>
      <c r="F87" s="1310"/>
      <c r="G87" s="1310"/>
      <c r="H87" s="222" t="s">
        <v>181</v>
      </c>
      <c r="I87" s="1239">
        <f>+I85-I86</f>
        <v>0</v>
      </c>
      <c r="J87" s="1170"/>
      <c r="K87" s="1170">
        <f>+K85-K86</f>
        <v>0</v>
      </c>
      <c r="L87" s="1172"/>
    </row>
    <row r="88" spans="2:12" customFormat="1" ht="15" customHeight="1" x14ac:dyDescent="0.25">
      <c r="B88" s="1240" t="s">
        <v>139</v>
      </c>
      <c r="C88" s="1241"/>
      <c r="D88" s="1241"/>
      <c r="E88" s="1241"/>
      <c r="F88" s="1241"/>
      <c r="G88" s="1241"/>
      <c r="H88" s="1241"/>
      <c r="I88" s="1241"/>
      <c r="J88" s="1241"/>
      <c r="K88" s="1241"/>
      <c r="L88" s="1242"/>
    </row>
    <row r="89" spans="2:12" customFormat="1" ht="15" customHeight="1" x14ac:dyDescent="0.25">
      <c r="B89" s="1243"/>
      <c r="C89" s="1244"/>
      <c r="D89" s="1244"/>
      <c r="E89" s="1244"/>
      <c r="F89" s="1244"/>
      <c r="G89" s="1244"/>
      <c r="H89" s="1244"/>
      <c r="I89" s="1244"/>
      <c r="J89" s="1244"/>
      <c r="K89" s="1244"/>
      <c r="L89" s="1245"/>
    </row>
    <row r="90" spans="2:12" customFormat="1" ht="15" customHeight="1" thickBot="1" x14ac:dyDescent="0.3">
      <c r="B90" s="1246"/>
      <c r="C90" s="1247"/>
      <c r="D90" s="1247"/>
      <c r="E90" s="1247"/>
      <c r="F90" s="1247"/>
      <c r="G90" s="1247"/>
      <c r="H90" s="1247"/>
      <c r="I90" s="1247"/>
      <c r="J90" s="1247"/>
      <c r="K90" s="1247"/>
      <c r="L90" s="1248"/>
    </row>
    <row r="91" spans="2:12" customFormat="1" ht="12.75" customHeight="1" x14ac:dyDescent="0.25">
      <c r="B91" s="1249" t="s">
        <v>140</v>
      </c>
      <c r="C91" s="1155" t="s">
        <v>212</v>
      </c>
      <c r="D91" s="1155"/>
      <c r="E91" s="1155"/>
      <c r="F91" s="1155"/>
      <c r="G91" s="1155"/>
      <c r="H91" s="1387" t="s">
        <v>107</v>
      </c>
      <c r="I91" s="1253">
        <v>0</v>
      </c>
      <c r="J91" s="1189"/>
      <c r="K91" s="1253">
        <v>0</v>
      </c>
      <c r="L91" s="1255"/>
    </row>
    <row r="92" spans="2:12" customFormat="1" ht="12.75" customHeight="1" x14ac:dyDescent="0.25">
      <c r="B92" s="1153"/>
      <c r="C92" s="1156"/>
      <c r="D92" s="1156"/>
      <c r="E92" s="1156"/>
      <c r="F92" s="1156"/>
      <c r="G92" s="1156"/>
      <c r="H92" s="1323"/>
      <c r="I92" s="1237"/>
      <c r="J92" s="1254"/>
      <c r="K92" s="1237"/>
      <c r="L92" s="1238"/>
    </row>
    <row r="93" spans="2:12" customFormat="1" ht="12.75" customHeight="1" x14ac:dyDescent="0.25">
      <c r="B93" s="1153"/>
      <c r="C93" s="1156"/>
      <c r="D93" s="1156"/>
      <c r="E93" s="1156"/>
      <c r="F93" s="1156"/>
      <c r="G93" s="1156"/>
      <c r="H93" s="1323"/>
      <c r="I93" s="1237"/>
      <c r="J93" s="1254"/>
      <c r="K93" s="1237"/>
      <c r="L93" s="1238"/>
    </row>
    <row r="94" spans="2:12" customFormat="1" ht="12.95" customHeight="1" x14ac:dyDescent="0.25">
      <c r="B94" s="1153" t="s">
        <v>142</v>
      </c>
      <c r="C94" s="1156" t="s">
        <v>143</v>
      </c>
      <c r="D94" s="1156"/>
      <c r="E94" s="1156"/>
      <c r="F94" s="1156"/>
      <c r="G94" s="1156"/>
      <c r="H94" s="1323" t="s">
        <v>184</v>
      </c>
      <c r="I94" s="1215">
        <v>0.75</v>
      </c>
      <c r="J94" s="1216"/>
      <c r="K94" s="1215">
        <v>0.75</v>
      </c>
      <c r="L94" s="1221"/>
    </row>
    <row r="95" spans="2:12" customFormat="1" ht="12.95" customHeight="1" x14ac:dyDescent="0.25">
      <c r="B95" s="1153"/>
      <c r="C95" s="1156"/>
      <c r="D95" s="1156"/>
      <c r="E95" s="1156"/>
      <c r="F95" s="1156"/>
      <c r="G95" s="1156"/>
      <c r="H95" s="1323"/>
      <c r="I95" s="1217"/>
      <c r="J95" s="1218"/>
      <c r="K95" s="1222"/>
      <c r="L95" s="1223"/>
    </row>
    <row r="96" spans="2:12" customFormat="1" ht="12.95" customHeight="1" x14ac:dyDescent="0.25">
      <c r="B96" s="1153"/>
      <c r="C96" s="1156"/>
      <c r="D96" s="1156"/>
      <c r="E96" s="1156"/>
      <c r="F96" s="1156"/>
      <c r="G96" s="1156"/>
      <c r="H96" s="1323"/>
      <c r="I96" s="1219"/>
      <c r="J96" s="1220"/>
      <c r="K96" s="1224"/>
      <c r="L96" s="1225"/>
    </row>
    <row r="97" spans="2:12" customFormat="1" ht="15" x14ac:dyDescent="0.25">
      <c r="B97" s="644" t="s">
        <v>130</v>
      </c>
      <c r="C97" s="1311" t="s">
        <v>213</v>
      </c>
      <c r="D97" s="1311"/>
      <c r="E97" s="1311"/>
      <c r="F97" s="1311"/>
      <c r="G97" s="1311"/>
      <c r="H97" s="223" t="s">
        <v>177</v>
      </c>
      <c r="I97" s="1229">
        <f>I91*I94</f>
        <v>0</v>
      </c>
      <c r="J97" s="1230"/>
      <c r="K97" s="1229">
        <f>K91*K94</f>
        <v>0</v>
      </c>
      <c r="L97" s="1231"/>
    </row>
    <row r="98" spans="2:12" customFormat="1" ht="15" x14ac:dyDescent="0.25">
      <c r="B98" s="1261" t="s">
        <v>145</v>
      </c>
      <c r="C98" s="1206" t="s">
        <v>214</v>
      </c>
      <c r="D98" s="1207"/>
      <c r="E98" s="1207"/>
      <c r="F98" s="1207"/>
      <c r="G98" s="1208"/>
      <c r="H98" s="1313" t="s">
        <v>168</v>
      </c>
      <c r="I98" s="1200">
        <v>0</v>
      </c>
      <c r="J98" s="1201"/>
      <c r="K98" s="1200">
        <v>0</v>
      </c>
      <c r="L98" s="1204"/>
    </row>
    <row r="99" spans="2:12" customFormat="1" ht="15" x14ac:dyDescent="0.25">
      <c r="B99" s="1249"/>
      <c r="C99" s="1212"/>
      <c r="D99" s="1213"/>
      <c r="E99" s="1213"/>
      <c r="F99" s="1213"/>
      <c r="G99" s="1214"/>
      <c r="H99" s="1152"/>
      <c r="I99" s="1189"/>
      <c r="J99" s="1190"/>
      <c r="K99" s="1189"/>
      <c r="L99" s="1193"/>
    </row>
    <row r="100" spans="2:12" customFormat="1" ht="15.75" thickBot="1" x14ac:dyDescent="0.3">
      <c r="B100" s="221" t="s">
        <v>147</v>
      </c>
      <c r="C100" s="1302" t="s">
        <v>211</v>
      </c>
      <c r="D100" s="1303"/>
      <c r="E100" s="1303"/>
      <c r="F100" s="1303"/>
      <c r="G100" s="1304"/>
      <c r="H100" s="224" t="s">
        <v>181</v>
      </c>
      <c r="I100" s="1170">
        <f>I97-I98</f>
        <v>0</v>
      </c>
      <c r="J100" s="1171"/>
      <c r="K100" s="1170">
        <f>K97-K98</f>
        <v>0</v>
      </c>
      <c r="L100" s="1172"/>
    </row>
    <row r="101" spans="2:12" customFormat="1" ht="15.75" thickBot="1" x14ac:dyDescent="0.3">
      <c r="B101" s="1173" t="s">
        <v>149</v>
      </c>
      <c r="C101" s="1174"/>
      <c r="D101" s="1174"/>
      <c r="E101" s="1174"/>
      <c r="F101" s="1174"/>
      <c r="G101" s="1174"/>
      <c r="H101" s="1174"/>
      <c r="I101" s="1174"/>
      <c r="J101" s="1174"/>
      <c r="K101" s="1174"/>
      <c r="L101" s="1175"/>
    </row>
    <row r="102" spans="2:12" customFormat="1" ht="12.75" customHeight="1" x14ac:dyDescent="0.25">
      <c r="B102" s="1403" t="s">
        <v>215</v>
      </c>
      <c r="C102" s="1251"/>
      <c r="D102" s="1251"/>
      <c r="E102" s="1251"/>
      <c r="F102" s="1251"/>
      <c r="G102" s="1252"/>
      <c r="H102" s="1405" t="s">
        <v>107</v>
      </c>
      <c r="I102" s="1187">
        <v>0</v>
      </c>
      <c r="J102" s="1188"/>
      <c r="K102" s="1187">
        <v>0</v>
      </c>
      <c r="L102" s="1192"/>
    </row>
    <row r="103" spans="2:12" customFormat="1" ht="12.75" customHeight="1" x14ac:dyDescent="0.25">
      <c r="B103" s="1404"/>
      <c r="C103" s="1210"/>
      <c r="D103" s="1210"/>
      <c r="E103" s="1210"/>
      <c r="F103" s="1210"/>
      <c r="G103" s="1211"/>
      <c r="H103" s="1405"/>
      <c r="I103" s="1187"/>
      <c r="J103" s="1188"/>
      <c r="K103" s="1187"/>
      <c r="L103" s="1192"/>
    </row>
    <row r="104" spans="2:12" customFormat="1" ht="12.75" customHeight="1" x14ac:dyDescent="0.25">
      <c r="B104" s="1406" t="s">
        <v>216</v>
      </c>
      <c r="C104" s="1207"/>
      <c r="D104" s="1207"/>
      <c r="E104" s="1207"/>
      <c r="F104" s="1207"/>
      <c r="G104" s="1208"/>
      <c r="H104" s="1407" t="s">
        <v>107</v>
      </c>
      <c r="I104" s="1200">
        <v>0</v>
      </c>
      <c r="J104" s="1201"/>
      <c r="K104" s="1200">
        <v>0</v>
      </c>
      <c r="L104" s="1204"/>
    </row>
    <row r="105" spans="2:12" customFormat="1" ht="12.75" customHeight="1" thickBot="1" x14ac:dyDescent="0.3">
      <c r="B105" s="1404"/>
      <c r="C105" s="1210"/>
      <c r="D105" s="1210"/>
      <c r="E105" s="1210"/>
      <c r="F105" s="1210"/>
      <c r="G105" s="1211"/>
      <c r="H105" s="1405"/>
      <c r="I105" s="1187"/>
      <c r="J105" s="1188"/>
      <c r="K105" s="1187"/>
      <c r="L105" s="1192"/>
    </row>
    <row r="106" spans="2:12" customFormat="1" ht="12.75" customHeight="1" x14ac:dyDescent="0.25">
      <c r="B106" s="1388" t="s">
        <v>217</v>
      </c>
      <c r="C106" s="1390" t="s">
        <v>218</v>
      </c>
      <c r="D106" s="1390"/>
      <c r="E106" s="1390"/>
      <c r="F106" s="1390"/>
      <c r="G106" s="1392" t="s">
        <v>154</v>
      </c>
      <c r="H106" s="1392"/>
      <c r="I106" s="1392"/>
      <c r="J106" s="1392"/>
      <c r="K106" s="1392"/>
      <c r="L106" s="1394"/>
    </row>
    <row r="107" spans="2:12" customFormat="1" ht="12.75" customHeight="1" x14ac:dyDescent="0.25">
      <c r="B107" s="1389"/>
      <c r="C107" s="1391"/>
      <c r="D107" s="1391"/>
      <c r="E107" s="1391"/>
      <c r="F107" s="1391"/>
      <c r="G107" s="1393"/>
      <c r="H107" s="1393"/>
      <c r="I107" s="1393"/>
      <c r="J107" s="1393"/>
      <c r="K107" s="1393"/>
      <c r="L107" s="1395"/>
    </row>
    <row r="108" spans="2:12" customFormat="1" ht="12.75" customHeight="1" x14ac:dyDescent="0.25">
      <c r="B108" s="1161" t="s">
        <v>155</v>
      </c>
      <c r="C108" s="1206" t="s">
        <v>219</v>
      </c>
      <c r="D108" s="1207"/>
      <c r="E108" s="1207"/>
      <c r="F108" s="1208"/>
      <c r="G108" s="1156" t="s">
        <v>156</v>
      </c>
      <c r="H108" s="1156"/>
      <c r="I108" s="1156"/>
      <c r="J108" s="1206" t="s">
        <v>220</v>
      </c>
      <c r="K108" s="1207"/>
      <c r="L108" s="1396"/>
    </row>
    <row r="109" spans="2:12" customFormat="1" ht="12.75" customHeight="1" x14ac:dyDescent="0.25">
      <c r="B109" s="1161"/>
      <c r="C109" s="1209"/>
      <c r="D109" s="1210"/>
      <c r="E109" s="1210"/>
      <c r="F109" s="1211"/>
      <c r="G109" s="1156"/>
      <c r="H109" s="1156"/>
      <c r="I109" s="1156"/>
      <c r="J109" s="1209"/>
      <c r="K109" s="1210"/>
      <c r="L109" s="1397"/>
    </row>
    <row r="110" spans="2:12" customFormat="1" ht="12.75" customHeight="1" x14ac:dyDescent="0.25">
      <c r="B110" s="1161"/>
      <c r="C110" s="1212"/>
      <c r="D110" s="1213"/>
      <c r="E110" s="1213"/>
      <c r="F110" s="1214"/>
      <c r="G110" s="1156"/>
      <c r="H110" s="1156"/>
      <c r="I110" s="1156"/>
      <c r="J110" s="1209"/>
      <c r="K110" s="1210"/>
      <c r="L110" s="1397"/>
    </row>
    <row r="111" spans="2:12" customFormat="1" ht="12.75" customHeight="1" x14ac:dyDescent="0.25">
      <c r="B111" s="1161" t="s">
        <v>157</v>
      </c>
      <c r="C111" s="1206" t="s">
        <v>221</v>
      </c>
      <c r="D111" s="1207"/>
      <c r="E111" s="1207"/>
      <c r="F111" s="1208"/>
      <c r="G111" s="1156" t="s">
        <v>159</v>
      </c>
      <c r="H111" s="1156"/>
      <c r="I111" s="1156"/>
      <c r="J111" s="1209"/>
      <c r="K111" s="1210"/>
      <c r="L111" s="1397"/>
    </row>
    <row r="112" spans="2:12" customFormat="1" ht="12.75" customHeight="1" x14ac:dyDescent="0.25">
      <c r="B112" s="1161"/>
      <c r="C112" s="1209"/>
      <c r="D112" s="1210"/>
      <c r="E112" s="1210"/>
      <c r="F112" s="1211"/>
      <c r="G112" s="1156"/>
      <c r="H112" s="1156"/>
      <c r="I112" s="1156"/>
      <c r="J112" s="1209"/>
      <c r="K112" s="1210"/>
      <c r="L112" s="1397"/>
    </row>
    <row r="113" spans="2:12" customFormat="1" ht="12.75" customHeight="1" x14ac:dyDescent="0.25">
      <c r="B113" s="1400"/>
      <c r="C113" s="1209"/>
      <c r="D113" s="1210"/>
      <c r="E113" s="1210"/>
      <c r="F113" s="1211"/>
      <c r="G113" s="1402"/>
      <c r="H113" s="1402"/>
      <c r="I113" s="1402"/>
      <c r="J113" s="1209"/>
      <c r="K113" s="1210"/>
      <c r="L113" s="1397"/>
    </row>
    <row r="114" spans="2:12" customFormat="1" ht="12.75" customHeight="1" thickBot="1" x14ac:dyDescent="0.3">
      <c r="B114" s="1401"/>
      <c r="C114" s="1398"/>
      <c r="D114" s="1366"/>
      <c r="E114" s="1366"/>
      <c r="F114" s="1367"/>
      <c r="G114" s="1164"/>
      <c r="H114" s="1164"/>
      <c r="I114" s="1164"/>
      <c r="J114" s="1398"/>
      <c r="K114" s="1366"/>
      <c r="L114" s="1399"/>
    </row>
    <row r="115" spans="2:12" customFormat="1" ht="15" x14ac:dyDescent="0.25"/>
    <row r="116" spans="2:12" customFormat="1" ht="15" x14ac:dyDescent="0.25"/>
    <row r="117" spans="2:12" customFormat="1" ht="15" x14ac:dyDescent="0.25"/>
    <row r="118" spans="2:12" customFormat="1" ht="15" x14ac:dyDescent="0.25"/>
    <row r="119" spans="2:12" customFormat="1" ht="15" x14ac:dyDescent="0.25"/>
    <row r="167" spans="9:11" x14ac:dyDescent="0.25"/>
    <row r="183" spans="3:11" x14ac:dyDescent="0.25"/>
    <row r="201" spans="9:11" x14ac:dyDescent="0.25"/>
    <row r="220" spans="9:11" x14ac:dyDescent="0.25"/>
    <row r="236" spans="3:11" x14ac:dyDescent="0.25"/>
    <row r="257" spans="9:11" x14ac:dyDescent="0.25"/>
    <row r="275" spans="9:11" x14ac:dyDescent="0.25"/>
    <row r="291" spans="3:11" x14ac:dyDescent="0.25"/>
    <row r="309" spans="9:11" x14ac:dyDescent="0.25"/>
  </sheetData>
  <sheetProtection algorithmName="SHA-512" hashValue="yrlMIULNPkSTB89WQzYzGZN0WtN+26gY8CFbMhENOBokLP9zUqP1hvW1EAp7kNHOS+dJuzxjsD2D+dfHCRyreA==" saltValue="Xzfs8xbS/dQeREdf1nUzIg==" spinCount="100000" sheet="1" objects="1" scenarios="1"/>
  <mergeCells count="206">
    <mergeCell ref="I10:J10"/>
    <mergeCell ref="K10:L10"/>
    <mergeCell ref="B11:G11"/>
    <mergeCell ref="I11:J11"/>
    <mergeCell ref="K11:L11"/>
    <mergeCell ref="B12:L13"/>
    <mergeCell ref="B2:L5"/>
    <mergeCell ref="B6:G6"/>
    <mergeCell ref="H6:H11"/>
    <mergeCell ref="I6:J6"/>
    <mergeCell ref="K6:L6"/>
    <mergeCell ref="B7:G8"/>
    <mergeCell ref="I7:J9"/>
    <mergeCell ref="K7:L9"/>
    <mergeCell ref="B9:G9"/>
    <mergeCell ref="B10:G10"/>
    <mergeCell ref="C17:G17"/>
    <mergeCell ref="I17:J17"/>
    <mergeCell ref="K17:L17"/>
    <mergeCell ref="C18:G18"/>
    <mergeCell ref="I18:J18"/>
    <mergeCell ref="K18:L18"/>
    <mergeCell ref="B14:G14"/>
    <mergeCell ref="I14:J14"/>
    <mergeCell ref="K14:L14"/>
    <mergeCell ref="B15:L15"/>
    <mergeCell ref="C16:G16"/>
    <mergeCell ref="I16:J16"/>
    <mergeCell ref="K16:L16"/>
    <mergeCell ref="C21:G21"/>
    <mergeCell ref="I21:J21"/>
    <mergeCell ref="K21:L21"/>
    <mergeCell ref="C22:G22"/>
    <mergeCell ref="I22:J22"/>
    <mergeCell ref="K22:L22"/>
    <mergeCell ref="C19:G19"/>
    <mergeCell ref="I19:J19"/>
    <mergeCell ref="K19:L19"/>
    <mergeCell ref="C20:G20"/>
    <mergeCell ref="I20:J20"/>
    <mergeCell ref="K20:L20"/>
    <mergeCell ref="C27:G27"/>
    <mergeCell ref="I27:J27"/>
    <mergeCell ref="K27:L27"/>
    <mergeCell ref="C28:G28"/>
    <mergeCell ref="I28:J28"/>
    <mergeCell ref="K28:L28"/>
    <mergeCell ref="B23:B25"/>
    <mergeCell ref="C23:G25"/>
    <mergeCell ref="H23:H25"/>
    <mergeCell ref="I23:J25"/>
    <mergeCell ref="K23:L25"/>
    <mergeCell ref="C26:G26"/>
    <mergeCell ref="I26:J26"/>
    <mergeCell ref="K26:L26"/>
    <mergeCell ref="B31:L33"/>
    <mergeCell ref="B34:B36"/>
    <mergeCell ref="C34:G36"/>
    <mergeCell ref="H34:H36"/>
    <mergeCell ref="I34:J36"/>
    <mergeCell ref="K34:L36"/>
    <mergeCell ref="C29:G29"/>
    <mergeCell ref="I29:J29"/>
    <mergeCell ref="K29:L29"/>
    <mergeCell ref="C30:G30"/>
    <mergeCell ref="I30:J30"/>
    <mergeCell ref="K30:L30"/>
    <mergeCell ref="B41:B42"/>
    <mergeCell ref="C41:G42"/>
    <mergeCell ref="H41:H42"/>
    <mergeCell ref="I41:J42"/>
    <mergeCell ref="K41:L42"/>
    <mergeCell ref="C43:G43"/>
    <mergeCell ref="I43:J43"/>
    <mergeCell ref="K43:L43"/>
    <mergeCell ref="B37:B39"/>
    <mergeCell ref="C37:G39"/>
    <mergeCell ref="H37:H39"/>
    <mergeCell ref="I37:J39"/>
    <mergeCell ref="K37:L39"/>
    <mergeCell ref="C40:G40"/>
    <mergeCell ref="I40:J40"/>
    <mergeCell ref="K40:L40"/>
    <mergeCell ref="B44:L44"/>
    <mergeCell ref="B45:G46"/>
    <mergeCell ref="H45:H46"/>
    <mergeCell ref="I45:J46"/>
    <mergeCell ref="K45:L46"/>
    <mergeCell ref="B47:G48"/>
    <mergeCell ref="H47:H48"/>
    <mergeCell ref="I47:J48"/>
    <mergeCell ref="K47:L48"/>
    <mergeCell ref="B49:B50"/>
    <mergeCell ref="C49:F50"/>
    <mergeCell ref="G49:I50"/>
    <mergeCell ref="J49:L50"/>
    <mergeCell ref="B51:B53"/>
    <mergeCell ref="C51:F53"/>
    <mergeCell ref="G51:I53"/>
    <mergeCell ref="J51:L57"/>
    <mergeCell ref="B54:B57"/>
    <mergeCell ref="C54:F57"/>
    <mergeCell ref="B67:G67"/>
    <mergeCell ref="I67:J67"/>
    <mergeCell ref="K67:L67"/>
    <mergeCell ref="B68:G68"/>
    <mergeCell ref="I68:J68"/>
    <mergeCell ref="K68:L68"/>
    <mergeCell ref="G54:I57"/>
    <mergeCell ref="B59:L62"/>
    <mergeCell ref="B63:G63"/>
    <mergeCell ref="H63:H68"/>
    <mergeCell ref="I63:J63"/>
    <mergeCell ref="K63:L63"/>
    <mergeCell ref="B64:G65"/>
    <mergeCell ref="I64:J66"/>
    <mergeCell ref="K64:L66"/>
    <mergeCell ref="B66:G66"/>
    <mergeCell ref="C74:G74"/>
    <mergeCell ref="I74:J74"/>
    <mergeCell ref="K74:L74"/>
    <mergeCell ref="C75:G75"/>
    <mergeCell ref="I75:J75"/>
    <mergeCell ref="K75:L75"/>
    <mergeCell ref="B69:L70"/>
    <mergeCell ref="B71:G71"/>
    <mergeCell ref="I71:J71"/>
    <mergeCell ref="K71:L71"/>
    <mergeCell ref="B72:L72"/>
    <mergeCell ref="C73:G73"/>
    <mergeCell ref="I73:J73"/>
    <mergeCell ref="K73:L73"/>
    <mergeCell ref="C78:G78"/>
    <mergeCell ref="I78:J78"/>
    <mergeCell ref="K78:L78"/>
    <mergeCell ref="C79:G79"/>
    <mergeCell ref="I79:J79"/>
    <mergeCell ref="K79:L79"/>
    <mergeCell ref="C76:G76"/>
    <mergeCell ref="I76:J76"/>
    <mergeCell ref="K76:L76"/>
    <mergeCell ref="C77:G77"/>
    <mergeCell ref="I77:J77"/>
    <mergeCell ref="K77:L77"/>
    <mergeCell ref="C83:G83"/>
    <mergeCell ref="I83:J83"/>
    <mergeCell ref="K83:L83"/>
    <mergeCell ref="C84:G84"/>
    <mergeCell ref="I84:J84"/>
    <mergeCell ref="K84:L84"/>
    <mergeCell ref="B80:B82"/>
    <mergeCell ref="C80:G82"/>
    <mergeCell ref="H80:H82"/>
    <mergeCell ref="I80:J82"/>
    <mergeCell ref="K80:L82"/>
    <mergeCell ref="C85:G85"/>
    <mergeCell ref="I85:J85"/>
    <mergeCell ref="K85:L85"/>
    <mergeCell ref="C86:G86"/>
    <mergeCell ref="I86:J86"/>
    <mergeCell ref="K86:L86"/>
    <mergeCell ref="C87:G87"/>
    <mergeCell ref="I87:J87"/>
    <mergeCell ref="K87:L87"/>
    <mergeCell ref="B88:L90"/>
    <mergeCell ref="B91:B93"/>
    <mergeCell ref="C91:G93"/>
    <mergeCell ref="H91:H93"/>
    <mergeCell ref="I91:J93"/>
    <mergeCell ref="K91:L93"/>
    <mergeCell ref="B94:B96"/>
    <mergeCell ref="C94:G96"/>
    <mergeCell ref="H94:H96"/>
    <mergeCell ref="I94:J96"/>
    <mergeCell ref="K94:L96"/>
    <mergeCell ref="C97:G97"/>
    <mergeCell ref="I97:J97"/>
    <mergeCell ref="K97:L97"/>
    <mergeCell ref="B102:G103"/>
    <mergeCell ref="H102:H103"/>
    <mergeCell ref="I102:J103"/>
    <mergeCell ref="K102:L103"/>
    <mergeCell ref="B104:G105"/>
    <mergeCell ref="H104:H105"/>
    <mergeCell ref="I104:J105"/>
    <mergeCell ref="K104:L105"/>
    <mergeCell ref="B98:B99"/>
    <mergeCell ref="C98:G99"/>
    <mergeCell ref="H98:H99"/>
    <mergeCell ref="I98:J99"/>
    <mergeCell ref="K98:L99"/>
    <mergeCell ref="C100:G100"/>
    <mergeCell ref="I100:J100"/>
    <mergeCell ref="K100:L100"/>
    <mergeCell ref="B101:L101"/>
    <mergeCell ref="B106:B107"/>
    <mergeCell ref="C106:F107"/>
    <mergeCell ref="G106:I107"/>
    <mergeCell ref="J106:L107"/>
    <mergeCell ref="B108:B110"/>
    <mergeCell ref="C108:F110"/>
    <mergeCell ref="G108:I110"/>
    <mergeCell ref="J108:L114"/>
    <mergeCell ref="B111:B114"/>
    <mergeCell ref="C111:F114"/>
    <mergeCell ref="G111:I114"/>
  </mergeCells>
  <pageMargins left="0" right="0" top="0" bottom="0" header="0.3" footer="0.3"/>
  <pageSetup orientation="portrait" r:id="rId1"/>
  <rowBreaks count="1" manualBreakCount="1">
    <brk id="58" max="16383" man="1"/>
  </rowBreaks>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B1:L45"/>
  <sheetViews>
    <sheetView showGridLines="0" showRowColHeaders="0" workbookViewId="0">
      <selection activeCell="B3" sqref="B3:J45"/>
    </sheetView>
  </sheetViews>
  <sheetFormatPr defaultRowHeight="15" x14ac:dyDescent="0.25"/>
  <cols>
    <col min="1" max="1" width="2" customWidth="1"/>
    <col min="10" max="10" width="16.7109375" customWidth="1"/>
  </cols>
  <sheetData>
    <row r="1" spans="2:12" ht="15.75" thickBot="1" x14ac:dyDescent="0.3">
      <c r="I1" s="40" t="s">
        <v>2</v>
      </c>
      <c r="J1" s="274">
        <v>2020</v>
      </c>
    </row>
    <row r="2" spans="2:12" ht="15.75" thickBot="1" x14ac:dyDescent="0.3">
      <c r="B2" s="887" t="s">
        <v>225</v>
      </c>
      <c r="C2" s="888"/>
      <c r="D2" s="888"/>
      <c r="E2" s="888"/>
      <c r="F2" s="888"/>
      <c r="G2" s="888"/>
      <c r="H2" s="888"/>
      <c r="I2" s="888"/>
      <c r="J2" s="889"/>
      <c r="K2" s="64"/>
      <c r="L2" s="64"/>
    </row>
    <row r="3" spans="2:12" ht="15" customHeight="1" x14ac:dyDescent="0.25">
      <c r="B3" s="845"/>
      <c r="C3" s="846"/>
      <c r="D3" s="846"/>
      <c r="E3" s="846"/>
      <c r="F3" s="846"/>
      <c r="G3" s="846"/>
      <c r="H3" s="846"/>
      <c r="I3" s="846"/>
      <c r="J3" s="847"/>
      <c r="K3" s="59"/>
      <c r="L3" s="59"/>
    </row>
    <row r="4" spans="2:12" x14ac:dyDescent="0.25">
      <c r="B4" s="848"/>
      <c r="C4" s="849"/>
      <c r="D4" s="849"/>
      <c r="E4" s="849"/>
      <c r="F4" s="849"/>
      <c r="G4" s="849"/>
      <c r="H4" s="849"/>
      <c r="I4" s="849"/>
      <c r="J4" s="850"/>
      <c r="K4" s="59"/>
      <c r="L4" s="59"/>
    </row>
    <row r="5" spans="2:12" x14ac:dyDescent="0.25">
      <c r="B5" s="848"/>
      <c r="C5" s="849"/>
      <c r="D5" s="849"/>
      <c r="E5" s="849"/>
      <c r="F5" s="849"/>
      <c r="G5" s="849"/>
      <c r="H5" s="849"/>
      <c r="I5" s="849"/>
      <c r="J5" s="850"/>
      <c r="K5" s="59"/>
      <c r="L5" s="59"/>
    </row>
    <row r="6" spans="2:12" x14ac:dyDescent="0.25">
      <c r="B6" s="848"/>
      <c r="C6" s="849"/>
      <c r="D6" s="849"/>
      <c r="E6" s="849"/>
      <c r="F6" s="849"/>
      <c r="G6" s="849"/>
      <c r="H6" s="849"/>
      <c r="I6" s="849"/>
      <c r="J6" s="850"/>
      <c r="K6" s="59"/>
      <c r="L6" s="59"/>
    </row>
    <row r="7" spans="2:12" x14ac:dyDescent="0.25">
      <c r="B7" s="848"/>
      <c r="C7" s="849"/>
      <c r="D7" s="849"/>
      <c r="E7" s="849"/>
      <c r="F7" s="849"/>
      <c r="G7" s="849"/>
      <c r="H7" s="849"/>
      <c r="I7" s="849"/>
      <c r="J7" s="850"/>
      <c r="K7" s="59"/>
      <c r="L7" s="59"/>
    </row>
    <row r="8" spans="2:12" x14ac:dyDescent="0.25">
      <c r="B8" s="848"/>
      <c r="C8" s="849"/>
      <c r="D8" s="849"/>
      <c r="E8" s="849"/>
      <c r="F8" s="849"/>
      <c r="G8" s="849"/>
      <c r="H8" s="849"/>
      <c r="I8" s="849"/>
      <c r="J8" s="850"/>
      <c r="K8" s="59"/>
      <c r="L8" s="59"/>
    </row>
    <row r="9" spans="2:12" x14ac:dyDescent="0.25">
      <c r="B9" s="848"/>
      <c r="C9" s="849"/>
      <c r="D9" s="849"/>
      <c r="E9" s="849"/>
      <c r="F9" s="849"/>
      <c r="G9" s="849"/>
      <c r="H9" s="849"/>
      <c r="I9" s="849"/>
      <c r="J9" s="850"/>
      <c r="K9" s="59"/>
      <c r="L9" s="59"/>
    </row>
    <row r="10" spans="2:12" x14ac:dyDescent="0.25">
      <c r="B10" s="848"/>
      <c r="C10" s="849"/>
      <c r="D10" s="849"/>
      <c r="E10" s="849"/>
      <c r="F10" s="849"/>
      <c r="G10" s="849"/>
      <c r="H10" s="849"/>
      <c r="I10" s="849"/>
      <c r="J10" s="850"/>
      <c r="K10" s="59"/>
      <c r="L10" s="59"/>
    </row>
    <row r="11" spans="2:12" x14ac:dyDescent="0.25">
      <c r="B11" s="848"/>
      <c r="C11" s="849"/>
      <c r="D11" s="849"/>
      <c r="E11" s="849"/>
      <c r="F11" s="849"/>
      <c r="G11" s="849"/>
      <c r="H11" s="849"/>
      <c r="I11" s="849"/>
      <c r="J11" s="850"/>
      <c r="K11" s="59"/>
      <c r="L11" s="59"/>
    </row>
    <row r="12" spans="2:12" x14ac:dyDescent="0.25">
      <c r="B12" s="848"/>
      <c r="C12" s="849"/>
      <c r="D12" s="849"/>
      <c r="E12" s="849"/>
      <c r="F12" s="849"/>
      <c r="G12" s="849"/>
      <c r="H12" s="849"/>
      <c r="I12" s="849"/>
      <c r="J12" s="850"/>
      <c r="K12" s="59"/>
      <c r="L12" s="59"/>
    </row>
    <row r="13" spans="2:12" x14ac:dyDescent="0.25">
      <c r="B13" s="848"/>
      <c r="C13" s="849"/>
      <c r="D13" s="849"/>
      <c r="E13" s="849"/>
      <c r="F13" s="849"/>
      <c r="G13" s="849"/>
      <c r="H13" s="849"/>
      <c r="I13" s="849"/>
      <c r="J13" s="850"/>
      <c r="K13" s="59"/>
      <c r="L13" s="59"/>
    </row>
    <row r="14" spans="2:12" x14ac:dyDescent="0.25">
      <c r="B14" s="848"/>
      <c r="C14" s="849"/>
      <c r="D14" s="849"/>
      <c r="E14" s="849"/>
      <c r="F14" s="849"/>
      <c r="G14" s="849"/>
      <c r="H14" s="849"/>
      <c r="I14" s="849"/>
      <c r="J14" s="850"/>
      <c r="K14" s="59"/>
      <c r="L14" s="59"/>
    </row>
    <row r="15" spans="2:12" x14ac:dyDescent="0.25">
      <c r="B15" s="848"/>
      <c r="C15" s="849"/>
      <c r="D15" s="849"/>
      <c r="E15" s="849"/>
      <c r="F15" s="849"/>
      <c r="G15" s="849"/>
      <c r="H15" s="849"/>
      <c r="I15" s="849"/>
      <c r="J15" s="850"/>
      <c r="K15" s="59"/>
      <c r="L15" s="59"/>
    </row>
    <row r="16" spans="2:12" x14ac:dyDescent="0.25">
      <c r="B16" s="848"/>
      <c r="C16" s="849"/>
      <c r="D16" s="849"/>
      <c r="E16" s="849"/>
      <c r="F16" s="849"/>
      <c r="G16" s="849"/>
      <c r="H16" s="849"/>
      <c r="I16" s="849"/>
      <c r="J16" s="850"/>
      <c r="K16" s="59"/>
      <c r="L16" s="59"/>
    </row>
    <row r="17" spans="2:12" x14ac:dyDescent="0.25">
      <c r="B17" s="848"/>
      <c r="C17" s="849"/>
      <c r="D17" s="849"/>
      <c r="E17" s="849"/>
      <c r="F17" s="849"/>
      <c r="G17" s="849"/>
      <c r="H17" s="849"/>
      <c r="I17" s="849"/>
      <c r="J17" s="850"/>
      <c r="K17" s="59"/>
      <c r="L17" s="59"/>
    </row>
    <row r="18" spans="2:12" x14ac:dyDescent="0.25">
      <c r="B18" s="848"/>
      <c r="C18" s="849"/>
      <c r="D18" s="849"/>
      <c r="E18" s="849"/>
      <c r="F18" s="849"/>
      <c r="G18" s="849"/>
      <c r="H18" s="849"/>
      <c r="I18" s="849"/>
      <c r="J18" s="850"/>
      <c r="K18" s="59"/>
      <c r="L18" s="59"/>
    </row>
    <row r="19" spans="2:12" x14ac:dyDescent="0.25">
      <c r="B19" s="848"/>
      <c r="C19" s="849"/>
      <c r="D19" s="849"/>
      <c r="E19" s="849"/>
      <c r="F19" s="849"/>
      <c r="G19" s="849"/>
      <c r="H19" s="849"/>
      <c r="I19" s="849"/>
      <c r="J19" s="850"/>
      <c r="K19" s="59"/>
      <c r="L19" s="59"/>
    </row>
    <row r="20" spans="2:12" x14ac:dyDescent="0.25">
      <c r="B20" s="848"/>
      <c r="C20" s="849"/>
      <c r="D20" s="849"/>
      <c r="E20" s="849"/>
      <c r="F20" s="849"/>
      <c r="G20" s="849"/>
      <c r="H20" s="849"/>
      <c r="I20" s="849"/>
      <c r="J20" s="850"/>
      <c r="K20" s="59"/>
      <c r="L20" s="59"/>
    </row>
    <row r="21" spans="2:12" x14ac:dyDescent="0.25">
      <c r="B21" s="848"/>
      <c r="C21" s="849"/>
      <c r="D21" s="849"/>
      <c r="E21" s="849"/>
      <c r="F21" s="849"/>
      <c r="G21" s="849"/>
      <c r="H21" s="849"/>
      <c r="I21" s="849"/>
      <c r="J21" s="850"/>
      <c r="K21" s="59"/>
      <c r="L21" s="59"/>
    </row>
    <row r="22" spans="2:12" x14ac:dyDescent="0.25">
      <c r="B22" s="848"/>
      <c r="C22" s="849"/>
      <c r="D22" s="849"/>
      <c r="E22" s="849"/>
      <c r="F22" s="849"/>
      <c r="G22" s="849"/>
      <c r="H22" s="849"/>
      <c r="I22" s="849"/>
      <c r="J22" s="850"/>
      <c r="K22" s="59"/>
      <c r="L22" s="59"/>
    </row>
    <row r="23" spans="2:12" x14ac:dyDescent="0.25">
      <c r="B23" s="848"/>
      <c r="C23" s="849"/>
      <c r="D23" s="849"/>
      <c r="E23" s="849"/>
      <c r="F23" s="849"/>
      <c r="G23" s="849"/>
      <c r="H23" s="849"/>
      <c r="I23" s="849"/>
      <c r="J23" s="850"/>
      <c r="K23" s="59"/>
      <c r="L23" s="59"/>
    </row>
    <row r="24" spans="2:12" x14ac:dyDescent="0.25">
      <c r="B24" s="848"/>
      <c r="C24" s="849"/>
      <c r="D24" s="849"/>
      <c r="E24" s="849"/>
      <c r="F24" s="849"/>
      <c r="G24" s="849"/>
      <c r="H24" s="849"/>
      <c r="I24" s="849"/>
      <c r="J24" s="850"/>
      <c r="K24" s="59"/>
      <c r="L24" s="59"/>
    </row>
    <row r="25" spans="2:12" x14ac:dyDescent="0.25">
      <c r="B25" s="848"/>
      <c r="C25" s="849"/>
      <c r="D25" s="849"/>
      <c r="E25" s="849"/>
      <c r="F25" s="849"/>
      <c r="G25" s="849"/>
      <c r="H25" s="849"/>
      <c r="I25" s="849"/>
      <c r="J25" s="850"/>
      <c r="K25" s="59"/>
      <c r="L25" s="59"/>
    </row>
    <row r="26" spans="2:12" x14ac:dyDescent="0.25">
      <c r="B26" s="848"/>
      <c r="C26" s="849"/>
      <c r="D26" s="849"/>
      <c r="E26" s="849"/>
      <c r="F26" s="849"/>
      <c r="G26" s="849"/>
      <c r="H26" s="849"/>
      <c r="I26" s="849"/>
      <c r="J26" s="850"/>
      <c r="K26" s="59"/>
      <c r="L26" s="59"/>
    </row>
    <row r="27" spans="2:12" x14ac:dyDescent="0.25">
      <c r="B27" s="848"/>
      <c r="C27" s="849"/>
      <c r="D27" s="849"/>
      <c r="E27" s="849"/>
      <c r="F27" s="849"/>
      <c r="G27" s="849"/>
      <c r="H27" s="849"/>
      <c r="I27" s="849"/>
      <c r="J27" s="850"/>
      <c r="K27" s="59"/>
      <c r="L27" s="59"/>
    </row>
    <row r="28" spans="2:12" x14ac:dyDescent="0.25">
      <c r="B28" s="848"/>
      <c r="C28" s="849"/>
      <c r="D28" s="849"/>
      <c r="E28" s="849"/>
      <c r="F28" s="849"/>
      <c r="G28" s="849"/>
      <c r="H28" s="849"/>
      <c r="I28" s="849"/>
      <c r="J28" s="850"/>
      <c r="K28" s="59"/>
      <c r="L28" s="59"/>
    </row>
    <row r="29" spans="2:12" x14ac:dyDescent="0.25">
      <c r="B29" s="848"/>
      <c r="C29" s="849"/>
      <c r="D29" s="849"/>
      <c r="E29" s="849"/>
      <c r="F29" s="849"/>
      <c r="G29" s="849"/>
      <c r="H29" s="849"/>
      <c r="I29" s="849"/>
      <c r="J29" s="850"/>
      <c r="K29" s="59"/>
      <c r="L29" s="59"/>
    </row>
    <row r="30" spans="2:12" x14ac:dyDescent="0.25">
      <c r="B30" s="848"/>
      <c r="C30" s="849"/>
      <c r="D30" s="849"/>
      <c r="E30" s="849"/>
      <c r="F30" s="849"/>
      <c r="G30" s="849"/>
      <c r="H30" s="849"/>
      <c r="I30" s="849"/>
      <c r="J30" s="850"/>
      <c r="K30" s="59"/>
      <c r="L30" s="59"/>
    </row>
    <row r="31" spans="2:12" x14ac:dyDescent="0.25">
      <c r="B31" s="848"/>
      <c r="C31" s="849"/>
      <c r="D31" s="849"/>
      <c r="E31" s="849"/>
      <c r="F31" s="849"/>
      <c r="G31" s="849"/>
      <c r="H31" s="849"/>
      <c r="I31" s="849"/>
      <c r="J31" s="850"/>
      <c r="K31" s="59"/>
      <c r="L31" s="59"/>
    </row>
    <row r="32" spans="2:12" x14ac:dyDescent="0.25">
      <c r="B32" s="848"/>
      <c r="C32" s="849"/>
      <c r="D32" s="849"/>
      <c r="E32" s="849"/>
      <c r="F32" s="849"/>
      <c r="G32" s="849"/>
      <c r="H32" s="849"/>
      <c r="I32" s="849"/>
      <c r="J32" s="850"/>
      <c r="K32" s="59"/>
      <c r="L32" s="59"/>
    </row>
    <row r="33" spans="2:12" x14ac:dyDescent="0.25">
      <c r="B33" s="848"/>
      <c r="C33" s="849"/>
      <c r="D33" s="849"/>
      <c r="E33" s="849"/>
      <c r="F33" s="849"/>
      <c r="G33" s="849"/>
      <c r="H33" s="849"/>
      <c r="I33" s="849"/>
      <c r="J33" s="850"/>
      <c r="K33" s="59"/>
      <c r="L33" s="59"/>
    </row>
    <row r="34" spans="2:12" x14ac:dyDescent="0.25">
      <c r="B34" s="848"/>
      <c r="C34" s="849"/>
      <c r="D34" s="849"/>
      <c r="E34" s="849"/>
      <c r="F34" s="849"/>
      <c r="G34" s="849"/>
      <c r="H34" s="849"/>
      <c r="I34" s="849"/>
      <c r="J34" s="850"/>
      <c r="K34" s="59"/>
      <c r="L34" s="59"/>
    </row>
    <row r="35" spans="2:12" x14ac:dyDescent="0.25">
      <c r="B35" s="848"/>
      <c r="C35" s="849"/>
      <c r="D35" s="849"/>
      <c r="E35" s="849"/>
      <c r="F35" s="849"/>
      <c r="G35" s="849"/>
      <c r="H35" s="849"/>
      <c r="I35" s="849"/>
      <c r="J35" s="850"/>
      <c r="K35" s="59"/>
      <c r="L35" s="59"/>
    </row>
    <row r="36" spans="2:12" x14ac:dyDescent="0.25">
      <c r="B36" s="848"/>
      <c r="C36" s="849"/>
      <c r="D36" s="849"/>
      <c r="E36" s="849"/>
      <c r="F36" s="849"/>
      <c r="G36" s="849"/>
      <c r="H36" s="849"/>
      <c r="I36" s="849"/>
      <c r="J36" s="850"/>
      <c r="K36" s="59"/>
      <c r="L36" s="59"/>
    </row>
    <row r="37" spans="2:12" x14ac:dyDescent="0.25">
      <c r="B37" s="848"/>
      <c r="C37" s="849"/>
      <c r="D37" s="849"/>
      <c r="E37" s="849"/>
      <c r="F37" s="849"/>
      <c r="G37" s="849"/>
      <c r="H37" s="849"/>
      <c r="I37" s="849"/>
      <c r="J37" s="850"/>
      <c r="K37" s="59"/>
      <c r="L37" s="59"/>
    </row>
    <row r="38" spans="2:12" x14ac:dyDescent="0.25">
      <c r="B38" s="848"/>
      <c r="C38" s="849"/>
      <c r="D38" s="849"/>
      <c r="E38" s="849"/>
      <c r="F38" s="849"/>
      <c r="G38" s="849"/>
      <c r="H38" s="849"/>
      <c r="I38" s="849"/>
      <c r="J38" s="850"/>
      <c r="K38" s="59"/>
      <c r="L38" s="59"/>
    </row>
    <row r="39" spans="2:12" x14ac:dyDescent="0.25">
      <c r="B39" s="848"/>
      <c r="C39" s="849"/>
      <c r="D39" s="849"/>
      <c r="E39" s="849"/>
      <c r="F39" s="849"/>
      <c r="G39" s="849"/>
      <c r="H39" s="849"/>
      <c r="I39" s="849"/>
      <c r="J39" s="850"/>
      <c r="K39" s="59"/>
      <c r="L39" s="59"/>
    </row>
    <row r="40" spans="2:12" x14ac:dyDescent="0.25">
      <c r="B40" s="848"/>
      <c r="C40" s="849"/>
      <c r="D40" s="849"/>
      <c r="E40" s="849"/>
      <c r="F40" s="849"/>
      <c r="G40" s="849"/>
      <c r="H40" s="849"/>
      <c r="I40" s="849"/>
      <c r="J40" s="850"/>
      <c r="K40" s="59"/>
      <c r="L40" s="59"/>
    </row>
    <row r="41" spans="2:12" x14ac:dyDescent="0.25">
      <c r="B41" s="848"/>
      <c r="C41" s="849"/>
      <c r="D41" s="849"/>
      <c r="E41" s="849"/>
      <c r="F41" s="849"/>
      <c r="G41" s="849"/>
      <c r="H41" s="849"/>
      <c r="I41" s="849"/>
      <c r="J41" s="850"/>
      <c r="K41" s="59"/>
      <c r="L41" s="59"/>
    </row>
    <row r="42" spans="2:12" x14ac:dyDescent="0.25">
      <c r="B42" s="848"/>
      <c r="C42" s="849"/>
      <c r="D42" s="849"/>
      <c r="E42" s="849"/>
      <c r="F42" s="849"/>
      <c r="G42" s="849"/>
      <c r="H42" s="849"/>
      <c r="I42" s="849"/>
      <c r="J42" s="850"/>
      <c r="K42" s="59"/>
      <c r="L42" s="59"/>
    </row>
    <row r="43" spans="2:12" x14ac:dyDescent="0.25">
      <c r="B43" s="848"/>
      <c r="C43" s="849"/>
      <c r="D43" s="849"/>
      <c r="E43" s="849"/>
      <c r="F43" s="849"/>
      <c r="G43" s="849"/>
      <c r="H43" s="849"/>
      <c r="I43" s="849"/>
      <c r="J43" s="850"/>
      <c r="K43" s="59"/>
      <c r="L43" s="59"/>
    </row>
    <row r="44" spans="2:12" x14ac:dyDescent="0.25">
      <c r="B44" s="848"/>
      <c r="C44" s="849"/>
      <c r="D44" s="849"/>
      <c r="E44" s="849"/>
      <c r="F44" s="849"/>
      <c r="G44" s="849"/>
      <c r="H44" s="849"/>
      <c r="I44" s="849"/>
      <c r="J44" s="850"/>
      <c r="K44" s="59"/>
      <c r="L44" s="59"/>
    </row>
    <row r="45" spans="2:12" ht="15.75" thickBot="1" x14ac:dyDescent="0.3">
      <c r="B45" s="851"/>
      <c r="C45" s="852"/>
      <c r="D45" s="852"/>
      <c r="E45" s="852"/>
      <c r="F45" s="852"/>
      <c r="G45" s="852"/>
      <c r="H45" s="852"/>
      <c r="I45" s="852"/>
      <c r="J45" s="853"/>
      <c r="K45" s="59"/>
      <c r="L45" s="59"/>
    </row>
  </sheetData>
  <sheetProtection algorithmName="SHA-512" hashValue="IJVReJvtRmP13XEog9NY1IyyYB94fsGQnpFxKCCPDeYJGYSwXch6f7prRxKa/f5wBqpbgwjzVTH20LI+OhxLgA==" saltValue="MRuh/gQ8XzxQ8e+K7krARg==" spinCount="100000" sheet="1" objects="1" scenarios="1"/>
  <mergeCells count="2">
    <mergeCell ref="B3:J45"/>
    <mergeCell ref="B2:J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Y104"/>
  <sheetViews>
    <sheetView showGridLines="0" showRowColHeaders="0" zoomScaleNormal="100" workbookViewId="0">
      <selection activeCell="E8" sqref="E8:G8"/>
    </sheetView>
  </sheetViews>
  <sheetFormatPr defaultColWidth="10.7109375" defaultRowHeight="15" customHeight="1" x14ac:dyDescent="0.25"/>
  <cols>
    <col min="1" max="1" width="2.85546875" style="1" customWidth="1"/>
    <col min="2" max="2" width="10.7109375" style="1"/>
    <col min="3" max="3" width="12.7109375" style="1" customWidth="1"/>
    <col min="4" max="4" width="3.7109375" style="1" customWidth="1"/>
    <col min="5" max="5" width="14.28515625" style="1" customWidth="1"/>
    <col min="6" max="6" width="3.7109375" style="1" customWidth="1"/>
    <col min="7" max="7" width="14.28515625" style="1" customWidth="1"/>
    <col min="8" max="8" width="3.7109375" style="1" customWidth="1"/>
    <col min="9" max="9" width="14.28515625" style="1" customWidth="1"/>
    <col min="10" max="10" width="3.7109375" style="1" customWidth="1"/>
    <col min="11" max="11" width="14.28515625" style="1" customWidth="1"/>
    <col min="12" max="12" width="3.7109375" style="1" customWidth="1"/>
    <col min="13" max="13" width="12.7109375" style="1" customWidth="1"/>
    <col min="14" max="14" width="20.42578125" style="1" bestFit="1" customWidth="1"/>
    <col min="15" max="19" width="10.7109375" style="1"/>
    <col min="20" max="20" width="12.5703125" style="1" bestFit="1" customWidth="1"/>
    <col min="21" max="21" width="10.7109375" style="1"/>
    <col min="22" max="22" width="11.5703125" style="1" bestFit="1" customWidth="1"/>
    <col min="23" max="16384" width="10.7109375" style="1"/>
  </cols>
  <sheetData>
    <row r="1" spans="2:25" ht="18" customHeight="1" thickBot="1" x14ac:dyDescent="0.3">
      <c r="J1" s="744"/>
      <c r="K1" s="744"/>
      <c r="M1" s="1">
        <v>2021</v>
      </c>
    </row>
    <row r="2" spans="2:25" ht="18" customHeight="1" x14ac:dyDescent="0.25">
      <c r="B2" s="700" t="s">
        <v>434</v>
      </c>
      <c r="C2" s="701"/>
      <c r="D2" s="701"/>
      <c r="E2" s="701"/>
      <c r="F2" s="701"/>
      <c r="G2" s="701"/>
      <c r="H2" s="701"/>
      <c r="I2" s="701"/>
      <c r="J2" s="701"/>
      <c r="K2" s="701"/>
      <c r="L2" s="701"/>
      <c r="M2" s="702"/>
    </row>
    <row r="3" spans="2:25" ht="18" customHeight="1" x14ac:dyDescent="0.25">
      <c r="B3" s="703"/>
      <c r="C3" s="704"/>
      <c r="D3" s="704"/>
      <c r="E3" s="704"/>
      <c r="F3" s="704"/>
      <c r="G3" s="704"/>
      <c r="H3" s="704"/>
      <c r="I3" s="704"/>
      <c r="J3" s="704"/>
      <c r="K3" s="704"/>
      <c r="L3" s="704"/>
      <c r="M3" s="705"/>
      <c r="O3" s="263"/>
      <c r="P3" s="263"/>
      <c r="Q3" s="263"/>
    </row>
    <row r="4" spans="2:25" ht="18" customHeight="1" thickBot="1" x14ac:dyDescent="0.3">
      <c r="B4" s="706"/>
      <c r="C4" s="707"/>
      <c r="D4" s="707"/>
      <c r="E4" s="707"/>
      <c r="F4" s="707"/>
      <c r="G4" s="707"/>
      <c r="H4" s="707"/>
      <c r="I4" s="707"/>
      <c r="J4" s="707"/>
      <c r="K4" s="707"/>
      <c r="L4" s="707"/>
      <c r="M4" s="708"/>
      <c r="O4" s="263"/>
      <c r="P4" s="263"/>
      <c r="Q4" s="263"/>
    </row>
    <row r="5" spans="2:25" ht="18" customHeight="1" x14ac:dyDescent="0.25">
      <c r="B5" s="262"/>
      <c r="C5" s="605"/>
      <c r="D5" s="605"/>
      <c r="E5" s="605"/>
      <c r="F5" s="605"/>
      <c r="G5" s="605"/>
      <c r="H5" s="605"/>
      <c r="I5" s="605"/>
      <c r="J5" s="605"/>
      <c r="K5" s="605"/>
      <c r="L5" s="365"/>
      <c r="M5" s="2"/>
      <c r="O5" s="263"/>
      <c r="P5" s="263"/>
      <c r="Q5" s="263"/>
    </row>
    <row r="6" spans="2:25" ht="18" customHeight="1" x14ac:dyDescent="0.25">
      <c r="B6" s="262"/>
      <c r="C6" s="605"/>
      <c r="D6" s="605"/>
      <c r="E6" s="605"/>
      <c r="F6" s="605"/>
      <c r="G6" s="605"/>
      <c r="H6" s="605"/>
      <c r="I6" s="605"/>
      <c r="J6" s="605"/>
      <c r="K6" s="605"/>
      <c r="L6" s="365"/>
      <c r="M6" s="2"/>
      <c r="O6" s="263"/>
      <c r="P6" s="263"/>
      <c r="Q6" s="263"/>
    </row>
    <row r="7" spans="2:25" ht="18" customHeight="1" x14ac:dyDescent="0.25">
      <c r="B7" s="262"/>
      <c r="C7" s="605"/>
      <c r="D7" s="605"/>
      <c r="E7" s="605"/>
      <c r="F7" s="605"/>
      <c r="G7" s="605"/>
      <c r="H7" s="605"/>
      <c r="I7" s="605"/>
      <c r="J7" s="605"/>
      <c r="K7" s="605"/>
      <c r="L7" s="365"/>
      <c r="M7" s="2"/>
      <c r="O7" s="263"/>
      <c r="P7" s="263"/>
      <c r="Q7" s="263"/>
    </row>
    <row r="8" spans="2:25" ht="18" customHeight="1" x14ac:dyDescent="0.25">
      <c r="B8" s="3"/>
      <c r="C8" s="696" t="s">
        <v>0</v>
      </c>
      <c r="D8" s="696"/>
      <c r="E8" s="697" t="s">
        <v>2</v>
      </c>
      <c r="F8" s="698"/>
      <c r="G8" s="699"/>
      <c r="H8" s="365"/>
      <c r="I8" s="366"/>
      <c r="J8" s="748"/>
      <c r="K8" s="748"/>
      <c r="L8" s="365"/>
      <c r="M8" s="2"/>
    </row>
    <row r="9" spans="2:25" ht="18" customHeight="1" x14ac:dyDescent="0.25">
      <c r="B9" s="105"/>
      <c r="C9" s="366"/>
      <c r="D9" s="365"/>
      <c r="E9" s="607"/>
      <c r="F9" s="385"/>
      <c r="G9" s="385"/>
      <c r="H9" s="365"/>
      <c r="I9" s="365"/>
      <c r="J9" s="365"/>
      <c r="K9" s="365"/>
      <c r="L9" s="365"/>
      <c r="M9" s="2"/>
    </row>
    <row r="10" spans="2:25" ht="18" customHeight="1" x14ac:dyDescent="0.25">
      <c r="B10" s="105" t="s">
        <v>2</v>
      </c>
      <c r="C10" s="696" t="s">
        <v>1</v>
      </c>
      <c r="D10" s="696"/>
      <c r="E10" s="697" t="s">
        <v>2</v>
      </c>
      <c r="F10" s="698"/>
      <c r="G10" s="698"/>
      <c r="H10" s="698"/>
      <c r="I10" s="698"/>
      <c r="J10" s="699"/>
      <c r="K10" s="365"/>
      <c r="L10" s="365"/>
      <c r="M10" s="2"/>
    </row>
    <row r="11" spans="2:25" ht="18" customHeight="1" x14ac:dyDescent="0.25">
      <c r="B11" s="105"/>
      <c r="C11" s="602"/>
      <c r="D11" s="602"/>
      <c r="E11" s="446"/>
      <c r="F11" s="446"/>
      <c r="G11" s="446"/>
      <c r="H11" s="446"/>
      <c r="I11" s="446"/>
      <c r="J11" s="446"/>
      <c r="K11" s="365"/>
      <c r="L11" s="365"/>
      <c r="M11" s="2"/>
    </row>
    <row r="12" spans="2:25" ht="18" customHeight="1" x14ac:dyDescent="0.25">
      <c r="B12" s="738" t="s">
        <v>413</v>
      </c>
      <c r="C12" s="739"/>
      <c r="D12" s="739"/>
      <c r="E12" s="739"/>
      <c r="F12" s="739"/>
      <c r="G12" s="739"/>
      <c r="H12" s="739"/>
      <c r="I12" s="739"/>
      <c r="J12" s="739"/>
      <c r="K12" s="739"/>
      <c r="L12" s="739"/>
      <c r="M12" s="740"/>
    </row>
    <row r="13" spans="2:25" ht="18" customHeight="1" x14ac:dyDescent="0.25">
      <c r="B13" s="105"/>
      <c r="C13" s="366"/>
      <c r="D13" s="366"/>
      <c r="E13" s="369"/>
      <c r="F13" s="369"/>
      <c r="G13" s="369"/>
      <c r="H13" s="414"/>
      <c r="I13" s="414"/>
      <c r="J13" s="612"/>
      <c r="K13" s="365"/>
      <c r="L13" s="365"/>
      <c r="M13" s="2"/>
    </row>
    <row r="14" spans="2:25" ht="18" customHeight="1" x14ac:dyDescent="0.25">
      <c r="B14" s="600"/>
      <c r="C14" s="747" t="s">
        <v>345</v>
      </c>
      <c r="D14" s="747"/>
      <c r="E14" s="96"/>
      <c r="F14" s="365"/>
      <c r="G14" s="749" t="s">
        <v>354</v>
      </c>
      <c r="H14" s="749"/>
      <c r="I14" s="96"/>
      <c r="J14" s="365"/>
      <c r="K14" s="628"/>
      <c r="L14" s="365"/>
      <c r="M14" s="2"/>
    </row>
    <row r="15" spans="2:25" ht="18" customHeight="1" thickBot="1" x14ac:dyDescent="0.3">
      <c r="B15" s="600"/>
      <c r="C15" s="604"/>
      <c r="D15" s="604"/>
      <c r="E15" s="369"/>
      <c r="F15" s="365"/>
      <c r="G15" s="414"/>
      <c r="H15" s="414"/>
      <c r="I15" s="628"/>
      <c r="J15" s="365"/>
      <c r="K15" s="628"/>
      <c r="L15" s="365"/>
      <c r="M15" s="2"/>
    </row>
    <row r="16" spans="2:25" ht="18" customHeight="1" thickBot="1" x14ac:dyDescent="0.3">
      <c r="B16" s="105" t="s">
        <v>2</v>
      </c>
      <c r="C16" s="747" t="s">
        <v>485</v>
      </c>
      <c r="D16" s="747"/>
      <c r="E16" s="229">
        <f>K19</f>
        <v>0</v>
      </c>
      <c r="F16" s="609"/>
      <c r="G16" s="609"/>
      <c r="H16" s="365"/>
      <c r="I16" s="234" t="str">
        <f>IF($E$14=0, "", ROUND(((DAY(DATE(YEAR($E$14), MONTH($E$14)+1,0)-(DAY($E$14)-1))/DAY(DATE(YEAR($E$14), MONTH($E$14)+1,0))))+DAY($I$14)/(DAY(DATE(YEAR($I$14),MONTH($I$14)+1,0)))+$X$36, 3))</f>
        <v/>
      </c>
      <c r="J16" s="365"/>
      <c r="K16" s="369"/>
      <c r="L16" s="365"/>
      <c r="M16" s="2"/>
      <c r="S16" s="351"/>
      <c r="W16" s="263"/>
      <c r="X16" s="263"/>
      <c r="Y16" s="263"/>
    </row>
    <row r="17" spans="2:25" ht="18" customHeight="1" x14ac:dyDescent="0.25">
      <c r="B17" s="595" t="s">
        <v>2</v>
      </c>
      <c r="C17" s="630"/>
      <c r="D17" s="630"/>
      <c r="E17" s="631" t="s">
        <v>14</v>
      </c>
      <c r="F17" s="632"/>
      <c r="G17" s="629" t="s">
        <v>15</v>
      </c>
      <c r="H17" s="633"/>
      <c r="I17" s="634" t="s">
        <v>16</v>
      </c>
      <c r="J17" s="635"/>
      <c r="K17" s="629" t="s">
        <v>48</v>
      </c>
      <c r="L17" s="365"/>
      <c r="M17" s="2"/>
      <c r="W17" s="263"/>
      <c r="X17" s="263"/>
      <c r="Y17" s="263"/>
    </row>
    <row r="18" spans="2:25" ht="18" customHeight="1" thickBot="1" x14ac:dyDescent="0.3">
      <c r="B18" s="595"/>
      <c r="C18" s="629" t="s">
        <v>401</v>
      </c>
      <c r="D18" s="630"/>
      <c r="E18" s="631"/>
      <c r="F18" s="632"/>
      <c r="G18" s="629"/>
      <c r="H18" s="633"/>
      <c r="I18" s="634"/>
      <c r="J18" s="635"/>
      <c r="K18" s="629"/>
      <c r="L18" s="365"/>
      <c r="M18" s="2"/>
      <c r="W18" s="263"/>
      <c r="X18" s="263"/>
      <c r="Y18" s="263"/>
    </row>
    <row r="19" spans="2:25" ht="18" customHeight="1" thickBot="1" x14ac:dyDescent="0.3">
      <c r="B19" s="597">
        <v>2021</v>
      </c>
      <c r="C19" s="638" t="str">
        <f>I16</f>
        <v/>
      </c>
      <c r="D19" s="630"/>
      <c r="E19" s="44">
        <v>0</v>
      </c>
      <c r="F19" s="633"/>
      <c r="G19" s="44">
        <v>0</v>
      </c>
      <c r="H19" s="636"/>
      <c r="I19" s="44">
        <v>0</v>
      </c>
      <c r="J19" s="635"/>
      <c r="K19" s="235">
        <f>(E19+G19+I19)</f>
        <v>0</v>
      </c>
      <c r="L19" s="365"/>
      <c r="M19" s="2" t="s">
        <v>497</v>
      </c>
      <c r="W19" s="263"/>
      <c r="X19" s="263"/>
      <c r="Y19" s="263"/>
    </row>
    <row r="20" spans="2:25" ht="18" customHeight="1" thickBot="1" x14ac:dyDescent="0.3">
      <c r="B20" s="597">
        <v>2020</v>
      </c>
      <c r="C20" s="250"/>
      <c r="D20" s="630"/>
      <c r="E20" s="44">
        <v>0</v>
      </c>
      <c r="F20" s="635"/>
      <c r="G20" s="44">
        <v>0</v>
      </c>
      <c r="H20" s="635"/>
      <c r="I20" s="44">
        <v>0</v>
      </c>
      <c r="J20" s="635"/>
      <c r="K20" s="235">
        <f>(E20+G20+I20)</f>
        <v>0</v>
      </c>
      <c r="L20" s="365"/>
      <c r="M20" s="2" t="s">
        <v>497</v>
      </c>
      <c r="W20" s="263"/>
      <c r="X20" s="263">
        <f>DAY(I14)</f>
        <v>0</v>
      </c>
      <c r="Y20" s="263"/>
    </row>
    <row r="21" spans="2:25" ht="18" customHeight="1" thickBot="1" x14ac:dyDescent="0.3">
      <c r="B21" s="597">
        <v>2019</v>
      </c>
      <c r="C21" s="250"/>
      <c r="D21" s="630"/>
      <c r="E21" s="44">
        <v>0</v>
      </c>
      <c r="F21" s="629"/>
      <c r="G21" s="44">
        <v>0</v>
      </c>
      <c r="H21" s="371"/>
      <c r="I21" s="44">
        <v>0</v>
      </c>
      <c r="J21" s="635"/>
      <c r="K21" s="235">
        <f>(E21+G21+I21)</f>
        <v>0</v>
      </c>
      <c r="L21" s="365"/>
      <c r="M21" s="2" t="s">
        <v>497</v>
      </c>
      <c r="W21" s="263"/>
      <c r="X21" s="263"/>
      <c r="Y21" s="263"/>
    </row>
    <row r="22" spans="2:25" ht="18" customHeight="1" thickBot="1" x14ac:dyDescent="0.3">
      <c r="B22" s="726"/>
      <c r="C22" s="727"/>
      <c r="D22" s="727"/>
      <c r="E22" s="727"/>
      <c r="F22" s="727"/>
      <c r="G22" s="727"/>
      <c r="H22" s="727"/>
      <c r="I22" s="727"/>
      <c r="J22" s="727"/>
      <c r="K22" s="727"/>
      <c r="L22" s="365"/>
      <c r="M22" s="2"/>
      <c r="W22" s="263"/>
      <c r="X22" s="263">
        <f>((DAY(DATE(YEAR(E14),MONTH(E14)+1,0)-DAY(E14)+1)))</f>
        <v>1</v>
      </c>
      <c r="Y22" s="263"/>
    </row>
    <row r="23" spans="2:25" ht="18" customHeight="1" thickBot="1" x14ac:dyDescent="0.3">
      <c r="B23" s="745" t="s">
        <v>486</v>
      </c>
      <c r="C23" s="746"/>
      <c r="D23" s="637"/>
      <c r="E23" s="235" t="e">
        <f>E19/C19</f>
        <v>#VALUE!</v>
      </c>
      <c r="F23" s="629"/>
      <c r="G23" s="235" t="e">
        <f>SUM(G19/C19)</f>
        <v>#VALUE!</v>
      </c>
      <c r="H23" s="371"/>
      <c r="I23" s="235" t="e">
        <f>SUM(I19/C19)</f>
        <v>#VALUE!</v>
      </c>
      <c r="J23" s="635"/>
      <c r="K23" s="235" t="e">
        <f>E23+G23+I23</f>
        <v>#VALUE!</v>
      </c>
      <c r="L23" s="365"/>
      <c r="M23" s="2" t="s">
        <v>497</v>
      </c>
      <c r="W23" s="263"/>
      <c r="X23" s="263"/>
      <c r="Y23" s="263"/>
    </row>
    <row r="24" spans="2:25" ht="18" customHeight="1" thickBot="1" x14ac:dyDescent="0.3">
      <c r="B24" s="745" t="s">
        <v>498</v>
      </c>
      <c r="C24" s="746"/>
      <c r="D24" s="635"/>
      <c r="E24" s="646" t="e">
        <f>E20/C20</f>
        <v>#DIV/0!</v>
      </c>
      <c r="F24" s="639"/>
      <c r="G24" s="646" t="e">
        <f>SUM(G20/C20)</f>
        <v>#DIV/0!</v>
      </c>
      <c r="H24" s="371"/>
      <c r="I24" s="236" t="e">
        <f>SUM(I20/C20)</f>
        <v>#DIV/0!</v>
      </c>
      <c r="J24" s="635"/>
      <c r="K24" s="235" t="e">
        <f>E24+G24+I24</f>
        <v>#DIV/0!</v>
      </c>
      <c r="L24" s="365"/>
      <c r="M24" s="2" t="s">
        <v>497</v>
      </c>
      <c r="W24" s="263"/>
      <c r="X24" s="264"/>
      <c r="Y24" s="263"/>
    </row>
    <row r="25" spans="2:25" ht="18" customHeight="1" thickBot="1" x14ac:dyDescent="0.3">
      <c r="B25" s="745" t="s">
        <v>487</v>
      </c>
      <c r="C25" s="746"/>
      <c r="D25" s="635"/>
      <c r="E25" s="236" t="e">
        <f>SUM(E19,E20)/(C19+C20)</f>
        <v>#VALUE!</v>
      </c>
      <c r="F25" s="629"/>
      <c r="G25" s="236" t="e">
        <f>SUM(G19,G20)/(C19+C20)</f>
        <v>#VALUE!</v>
      </c>
      <c r="H25" s="371"/>
      <c r="I25" s="236" t="e">
        <f>SUM(I19,I20)/(C19+C20)</f>
        <v>#VALUE!</v>
      </c>
      <c r="J25" s="635"/>
      <c r="K25" s="235" t="e">
        <f>E25+G25+I25</f>
        <v>#VALUE!</v>
      </c>
      <c r="L25" s="365"/>
      <c r="M25" s="2" t="s">
        <v>497</v>
      </c>
      <c r="W25" s="263"/>
      <c r="X25" s="264">
        <f>+I14-E14</f>
        <v>0</v>
      </c>
      <c r="Y25" s="263"/>
    </row>
    <row r="26" spans="2:25" ht="18" customHeight="1" thickBot="1" x14ac:dyDescent="0.3">
      <c r="B26" s="745" t="s">
        <v>488</v>
      </c>
      <c r="C26" s="746"/>
      <c r="D26" s="635"/>
      <c r="E26" s="236" t="e">
        <f>SUM(E19,E20,E21)/(C19+C20+C21)</f>
        <v>#VALUE!</v>
      </c>
      <c r="F26" s="629"/>
      <c r="G26" s="236" t="e">
        <f>(G19+G20+G21)/(C19+C20+C21)</f>
        <v>#VALUE!</v>
      </c>
      <c r="H26" s="371"/>
      <c r="I26" s="236" t="e">
        <f>SUM(I19,I20,I21)/(C19+C20+C21)</f>
        <v>#VALUE!</v>
      </c>
      <c r="J26" s="635"/>
      <c r="K26" s="235" t="e">
        <f>E26+G26+I26</f>
        <v>#VALUE!</v>
      </c>
      <c r="L26" s="365"/>
      <c r="M26" s="2" t="s">
        <v>497</v>
      </c>
      <c r="W26" s="263"/>
      <c r="X26" s="263"/>
      <c r="Y26" s="263"/>
    </row>
    <row r="27" spans="2:25" ht="18" customHeight="1" thickBot="1" x14ac:dyDescent="0.3">
      <c r="B27" s="745" t="s">
        <v>489</v>
      </c>
      <c r="C27" s="746"/>
      <c r="D27" s="635"/>
      <c r="E27" s="236" t="e">
        <f>+SUM(E20,E21)/(C20+C21)</f>
        <v>#DIV/0!</v>
      </c>
      <c r="F27" s="635"/>
      <c r="G27" s="236" t="e">
        <f>(G20+G21)/(C20+C21)</f>
        <v>#DIV/0!</v>
      </c>
      <c r="H27" s="371"/>
      <c r="I27" s="236" t="e">
        <f>SUM(I20,I21)/(C20+C21)</f>
        <v>#DIV/0!</v>
      </c>
      <c r="J27" s="635"/>
      <c r="K27" s="235" t="e">
        <f>E27+G27+I27</f>
        <v>#DIV/0!</v>
      </c>
      <c r="L27" s="365"/>
      <c r="M27" s="2" t="s">
        <v>497</v>
      </c>
      <c r="W27" s="263"/>
      <c r="X27" s="264">
        <f>+X25-X22-X20</f>
        <v>-1</v>
      </c>
      <c r="Y27" s="263"/>
    </row>
    <row r="28" spans="2:25" customFormat="1" ht="18" customHeight="1" x14ac:dyDescent="0.25">
      <c r="B28" s="30"/>
      <c r="C28" s="369"/>
      <c r="D28" s="369"/>
      <c r="E28" s="369"/>
      <c r="F28" s="369"/>
      <c r="G28" s="369"/>
      <c r="H28" s="369"/>
      <c r="I28" s="369"/>
      <c r="J28" s="369"/>
      <c r="K28" s="369"/>
      <c r="L28" s="369"/>
      <c r="M28" s="24"/>
    </row>
    <row r="29" spans="2:25" ht="18" customHeight="1" x14ac:dyDescent="0.25">
      <c r="B29" s="726" t="s">
        <v>46</v>
      </c>
      <c r="C29" s="727"/>
      <c r="D29" s="727"/>
      <c r="E29" s="727"/>
      <c r="F29" s="727"/>
      <c r="G29" s="727"/>
      <c r="H29" s="727"/>
      <c r="I29" s="727"/>
      <c r="J29" s="727"/>
      <c r="K29" s="727"/>
      <c r="L29" s="727"/>
      <c r="M29" s="728"/>
      <c r="W29" s="263"/>
      <c r="X29" s="263"/>
      <c r="Y29" s="263"/>
    </row>
    <row r="30" spans="2:25" ht="18" customHeight="1" x14ac:dyDescent="0.25">
      <c r="B30" s="726" t="s">
        <v>47</v>
      </c>
      <c r="C30" s="727"/>
      <c r="D30" s="727"/>
      <c r="E30" s="727"/>
      <c r="F30" s="727"/>
      <c r="G30" s="727"/>
      <c r="H30" s="727"/>
      <c r="I30" s="727"/>
      <c r="J30" s="727"/>
      <c r="K30" s="727"/>
      <c r="L30" s="727"/>
      <c r="M30" s="728"/>
      <c r="P30" s="168"/>
      <c r="Q30" s="168"/>
      <c r="R30" s="168"/>
      <c r="S30" s="168"/>
      <c r="T30" s="168"/>
      <c r="W30" s="263"/>
      <c r="X30" s="263">
        <f>+X27/30.1</f>
        <v>-3.3222591362126241E-2</v>
      </c>
      <c r="Y30" s="263"/>
    </row>
    <row r="31" spans="2:25" ht="18" customHeight="1" x14ac:dyDescent="0.25">
      <c r="B31" s="741" t="s">
        <v>501</v>
      </c>
      <c r="C31" s="742"/>
      <c r="D31" s="742"/>
      <c r="E31" s="742"/>
      <c r="F31" s="742"/>
      <c r="G31" s="742"/>
      <c r="H31" s="742"/>
      <c r="I31" s="742"/>
      <c r="J31" s="742"/>
      <c r="K31" s="742"/>
      <c r="L31" s="742"/>
      <c r="M31" s="743"/>
      <c r="P31" s="168"/>
      <c r="Q31" s="168"/>
      <c r="R31" s="168"/>
      <c r="S31" s="168"/>
      <c r="T31" s="168"/>
      <c r="W31" s="263"/>
      <c r="X31" s="263"/>
      <c r="Y31" s="263"/>
    </row>
    <row r="32" spans="2:25" ht="18" customHeight="1" x14ac:dyDescent="0.25">
      <c r="B32" s="741" t="s">
        <v>502</v>
      </c>
      <c r="C32" s="742"/>
      <c r="D32" s="742"/>
      <c r="E32" s="742"/>
      <c r="F32" s="742"/>
      <c r="G32" s="742"/>
      <c r="H32" s="742"/>
      <c r="I32" s="742"/>
      <c r="J32" s="742"/>
      <c r="K32" s="742"/>
      <c r="L32" s="742"/>
      <c r="M32" s="743"/>
      <c r="P32" s="168"/>
      <c r="Q32" s="168"/>
      <c r="R32" s="168"/>
      <c r="S32" s="168"/>
      <c r="T32" s="168"/>
      <c r="W32" s="263"/>
      <c r="X32" s="263"/>
      <c r="Y32" s="263"/>
    </row>
    <row r="33" spans="2:25" ht="18" customHeight="1" x14ac:dyDescent="0.25">
      <c r="B33" s="741" t="s">
        <v>503</v>
      </c>
      <c r="C33" s="742"/>
      <c r="D33" s="742"/>
      <c r="E33" s="742"/>
      <c r="F33" s="742"/>
      <c r="G33" s="742"/>
      <c r="H33" s="742"/>
      <c r="I33" s="742"/>
      <c r="J33" s="742"/>
      <c r="K33" s="742"/>
      <c r="L33" s="742"/>
      <c r="M33" s="743"/>
      <c r="P33" s="168"/>
      <c r="Q33" s="168"/>
      <c r="R33" s="168"/>
      <c r="S33" s="168"/>
      <c r="T33" s="168"/>
      <c r="W33" s="263"/>
      <c r="X33" s="263"/>
      <c r="Y33" s="263"/>
    </row>
    <row r="34" spans="2:25" ht="18" customHeight="1" x14ac:dyDescent="0.25">
      <c r="B34" s="741" t="s">
        <v>499</v>
      </c>
      <c r="C34" s="742"/>
      <c r="D34" s="742"/>
      <c r="E34" s="742"/>
      <c r="F34" s="742"/>
      <c r="G34" s="742"/>
      <c r="H34" s="742"/>
      <c r="I34" s="742"/>
      <c r="J34" s="742"/>
      <c r="K34" s="742"/>
      <c r="L34" s="742"/>
      <c r="M34" s="743"/>
      <c r="P34" s="168"/>
      <c r="Q34" s="168"/>
      <c r="R34" s="168"/>
      <c r="S34" s="168"/>
      <c r="T34" s="168"/>
      <c r="W34" s="263"/>
      <c r="X34" s="263"/>
      <c r="Y34" s="263"/>
    </row>
    <row r="35" spans="2:25" ht="18" customHeight="1" thickBot="1" x14ac:dyDescent="0.3">
      <c r="B35" s="741" t="s">
        <v>500</v>
      </c>
      <c r="C35" s="742"/>
      <c r="D35" s="742"/>
      <c r="E35" s="742"/>
      <c r="F35" s="742"/>
      <c r="G35" s="742"/>
      <c r="H35" s="742"/>
      <c r="I35" s="742"/>
      <c r="J35" s="742"/>
      <c r="K35" s="742"/>
      <c r="L35" s="742"/>
      <c r="M35" s="743"/>
      <c r="P35" s="168"/>
      <c r="Q35" s="168"/>
      <c r="R35" s="168"/>
      <c r="S35" s="168"/>
      <c r="T35" s="168"/>
      <c r="W35" s="263"/>
      <c r="X35" s="263"/>
      <c r="Y35" s="263"/>
    </row>
    <row r="36" spans="2:25" ht="18" customHeight="1" thickBot="1" x14ac:dyDescent="0.3">
      <c r="B36" s="714" t="s">
        <v>70</v>
      </c>
      <c r="C36" s="715"/>
      <c r="D36" s="715"/>
      <c r="E36" s="715"/>
      <c r="F36" s="715"/>
      <c r="G36" s="715"/>
      <c r="H36" s="715"/>
      <c r="I36" s="715"/>
      <c r="J36" s="715"/>
      <c r="K36" s="715"/>
      <c r="L36" s="715"/>
      <c r="M36" s="716"/>
      <c r="W36" s="263"/>
      <c r="X36" s="263">
        <f>ROUND(X30,0)</f>
        <v>0</v>
      </c>
      <c r="Y36" s="263"/>
    </row>
    <row r="37" spans="2:25" ht="18" customHeight="1" x14ac:dyDescent="0.25">
      <c r="B37" s="729" t="s">
        <v>2</v>
      </c>
      <c r="C37" s="730"/>
      <c r="D37" s="730"/>
      <c r="E37" s="730"/>
      <c r="F37" s="730"/>
      <c r="G37" s="730"/>
      <c r="H37" s="730"/>
      <c r="I37" s="730"/>
      <c r="J37" s="730"/>
      <c r="K37" s="730"/>
      <c r="L37" s="730"/>
      <c r="M37" s="731"/>
      <c r="W37" s="263"/>
      <c r="X37" s="263"/>
      <c r="Y37" s="263"/>
    </row>
    <row r="38" spans="2:25" ht="18" customHeight="1" x14ac:dyDescent="0.25">
      <c r="B38" s="732"/>
      <c r="C38" s="733"/>
      <c r="D38" s="733"/>
      <c r="E38" s="733"/>
      <c r="F38" s="733"/>
      <c r="G38" s="733"/>
      <c r="H38" s="733"/>
      <c r="I38" s="733"/>
      <c r="J38" s="733"/>
      <c r="K38" s="733"/>
      <c r="L38" s="733"/>
      <c r="M38" s="734"/>
      <c r="W38" s="263"/>
      <c r="X38" s="263"/>
      <c r="Y38" s="263"/>
    </row>
    <row r="39" spans="2:25" ht="18" customHeight="1" x14ac:dyDescent="0.25">
      <c r="B39" s="732"/>
      <c r="C39" s="733"/>
      <c r="D39" s="733"/>
      <c r="E39" s="733"/>
      <c r="F39" s="733"/>
      <c r="G39" s="733"/>
      <c r="H39" s="733"/>
      <c r="I39" s="733"/>
      <c r="J39" s="733"/>
      <c r="K39" s="733"/>
      <c r="L39" s="733"/>
      <c r="M39" s="734"/>
      <c r="W39" s="263"/>
      <c r="X39" s="263"/>
      <c r="Y39" s="263"/>
    </row>
    <row r="40" spans="2:25" ht="18" customHeight="1" x14ac:dyDescent="0.25">
      <c r="B40" s="732"/>
      <c r="C40" s="733"/>
      <c r="D40" s="733"/>
      <c r="E40" s="733"/>
      <c r="F40" s="733"/>
      <c r="G40" s="733"/>
      <c r="H40" s="733"/>
      <c r="I40" s="733"/>
      <c r="J40" s="733"/>
      <c r="K40" s="733"/>
      <c r="L40" s="733"/>
      <c r="M40" s="734"/>
      <c r="W40" s="263"/>
      <c r="X40" s="263"/>
      <c r="Y40" s="263"/>
    </row>
    <row r="41" spans="2:25" ht="18" customHeight="1" x14ac:dyDescent="0.25">
      <c r="B41" s="732"/>
      <c r="C41" s="733"/>
      <c r="D41" s="733"/>
      <c r="E41" s="733"/>
      <c r="F41" s="733"/>
      <c r="G41" s="733"/>
      <c r="H41" s="733"/>
      <c r="I41" s="733"/>
      <c r="J41" s="733"/>
      <c r="K41" s="733"/>
      <c r="L41" s="733"/>
      <c r="M41" s="734"/>
      <c r="W41" s="263"/>
      <c r="X41" s="263"/>
      <c r="Y41" s="263"/>
    </row>
    <row r="42" spans="2:25" ht="18" customHeight="1" x14ac:dyDescent="0.25">
      <c r="B42" s="732"/>
      <c r="C42" s="733"/>
      <c r="D42" s="733"/>
      <c r="E42" s="733"/>
      <c r="F42" s="733"/>
      <c r="G42" s="733"/>
      <c r="H42" s="733"/>
      <c r="I42" s="733"/>
      <c r="J42" s="733"/>
      <c r="K42" s="733"/>
      <c r="L42" s="733"/>
      <c r="M42" s="734"/>
      <c r="W42" s="263"/>
      <c r="X42" s="263"/>
      <c r="Y42" s="263"/>
    </row>
    <row r="43" spans="2:25" ht="18" customHeight="1" x14ac:dyDescent="0.25">
      <c r="B43" s="732"/>
      <c r="C43" s="733"/>
      <c r="D43" s="733"/>
      <c r="E43" s="733"/>
      <c r="F43" s="733"/>
      <c r="G43" s="733"/>
      <c r="H43" s="733"/>
      <c r="I43" s="733"/>
      <c r="J43" s="733"/>
      <c r="K43" s="733"/>
      <c r="L43" s="733"/>
      <c r="M43" s="734"/>
      <c r="W43" s="263"/>
      <c r="X43" s="263"/>
      <c r="Y43" s="263"/>
    </row>
    <row r="44" spans="2:25" ht="18" customHeight="1" x14ac:dyDescent="0.25">
      <c r="B44" s="732"/>
      <c r="C44" s="733"/>
      <c r="D44" s="733"/>
      <c r="E44" s="733"/>
      <c r="F44" s="733"/>
      <c r="G44" s="733"/>
      <c r="H44" s="733"/>
      <c r="I44" s="733"/>
      <c r="J44" s="733"/>
      <c r="K44" s="733"/>
      <c r="L44" s="733"/>
      <c r="M44" s="734"/>
    </row>
    <row r="45" spans="2:25" ht="18" customHeight="1" x14ac:dyDescent="0.25">
      <c r="B45" s="732"/>
      <c r="C45" s="733"/>
      <c r="D45" s="733"/>
      <c r="E45" s="733"/>
      <c r="F45" s="733"/>
      <c r="G45" s="733"/>
      <c r="H45" s="733"/>
      <c r="I45" s="733"/>
      <c r="J45" s="733"/>
      <c r="K45" s="733"/>
      <c r="L45" s="733"/>
      <c r="M45" s="734"/>
    </row>
    <row r="46" spans="2:25" ht="18" customHeight="1" thickBot="1" x14ac:dyDescent="0.3">
      <c r="B46" s="735"/>
      <c r="C46" s="736"/>
      <c r="D46" s="736"/>
      <c r="E46" s="736"/>
      <c r="F46" s="736"/>
      <c r="G46" s="736"/>
      <c r="H46" s="736"/>
      <c r="I46" s="736"/>
      <c r="J46" s="736"/>
      <c r="K46" s="736"/>
      <c r="L46" s="736"/>
      <c r="M46" s="737"/>
    </row>
    <row r="47" spans="2:25" ht="18" customHeight="1" x14ac:dyDescent="0.25"/>
    <row r="48" spans="2:25" ht="18" customHeight="1" x14ac:dyDescent="0.25"/>
    <row r="49" spans="14:23" ht="18" customHeight="1" x14ac:dyDescent="0.25"/>
    <row r="64" spans="14:23" ht="15" customHeight="1" x14ac:dyDescent="0.25">
      <c r="N64"/>
      <c r="O64"/>
      <c r="P64"/>
      <c r="Q64"/>
      <c r="R64"/>
      <c r="S64"/>
      <c r="T64"/>
      <c r="U64"/>
      <c r="V64"/>
      <c r="W64"/>
    </row>
    <row r="65" spans="12:23" ht="15" customHeight="1" x14ac:dyDescent="0.25">
      <c r="N65"/>
      <c r="O65"/>
      <c r="P65"/>
      <c r="Q65"/>
      <c r="R65"/>
      <c r="S65"/>
      <c r="T65"/>
      <c r="U65"/>
      <c r="V65"/>
      <c r="W65"/>
    </row>
    <row r="66" spans="12:23" ht="15" customHeight="1" x14ac:dyDescent="0.25">
      <c r="N66"/>
      <c r="O66"/>
      <c r="P66"/>
      <c r="Q66"/>
      <c r="R66"/>
      <c r="S66"/>
      <c r="T66"/>
      <c r="U66"/>
      <c r="V66"/>
      <c r="W66"/>
    </row>
    <row r="67" spans="12:23" ht="15" customHeight="1" x14ac:dyDescent="0.25">
      <c r="N67"/>
      <c r="O67"/>
      <c r="P67"/>
      <c r="Q67"/>
      <c r="R67"/>
      <c r="S67"/>
      <c r="T67"/>
      <c r="U67"/>
      <c r="V67"/>
      <c r="W67"/>
    </row>
    <row r="68" spans="12:23" ht="15" customHeight="1" x14ac:dyDescent="0.25">
      <c r="N68"/>
      <c r="O68"/>
      <c r="P68"/>
      <c r="Q68"/>
      <c r="R68"/>
      <c r="S68"/>
      <c r="T68"/>
      <c r="U68"/>
      <c r="V68"/>
      <c r="W68"/>
    </row>
    <row r="69" spans="12:23" ht="15" customHeight="1" x14ac:dyDescent="0.25">
      <c r="N69"/>
      <c r="O69"/>
      <c r="P69"/>
      <c r="Q69"/>
      <c r="R69"/>
      <c r="S69"/>
      <c r="T69"/>
      <c r="U69"/>
      <c r="V69"/>
      <c r="W69"/>
    </row>
    <row r="70" spans="12:23" ht="15" customHeight="1" x14ac:dyDescent="0.25">
      <c r="N70"/>
      <c r="O70"/>
      <c r="P70"/>
      <c r="Q70"/>
      <c r="R70"/>
      <c r="S70"/>
      <c r="T70"/>
      <c r="U70"/>
      <c r="V70"/>
      <c r="W70"/>
    </row>
    <row r="71" spans="12:23" ht="15" customHeight="1" x14ac:dyDescent="0.25">
      <c r="L71"/>
      <c r="M71"/>
      <c r="N71"/>
      <c r="O71"/>
      <c r="P71"/>
      <c r="Q71"/>
      <c r="R71"/>
      <c r="S71"/>
      <c r="T71"/>
      <c r="U71"/>
      <c r="V71"/>
      <c r="W71"/>
    </row>
    <row r="72" spans="12:23" ht="15" customHeight="1" x14ac:dyDescent="0.25">
      <c r="L72"/>
      <c r="M72"/>
      <c r="N72"/>
      <c r="O72"/>
      <c r="P72"/>
      <c r="Q72"/>
      <c r="R72"/>
      <c r="S72"/>
      <c r="T72"/>
      <c r="U72"/>
      <c r="V72"/>
      <c r="W72"/>
    </row>
    <row r="73" spans="12:23" ht="15" customHeight="1" x14ac:dyDescent="0.25">
      <c r="L73"/>
      <c r="M73"/>
      <c r="N73"/>
      <c r="O73"/>
      <c r="P73"/>
      <c r="Q73"/>
      <c r="R73"/>
      <c r="S73"/>
      <c r="T73"/>
      <c r="U73"/>
      <c r="V73"/>
      <c r="W73"/>
    </row>
    <row r="74" spans="12:23" ht="15" customHeight="1" x14ac:dyDescent="0.25">
      <c r="L74"/>
      <c r="M74"/>
      <c r="N74"/>
      <c r="O74"/>
      <c r="P74"/>
      <c r="Q74"/>
      <c r="R74"/>
      <c r="S74"/>
      <c r="T74"/>
      <c r="U74"/>
      <c r="V74"/>
      <c r="W74"/>
    </row>
    <row r="75" spans="12:23" ht="15" customHeight="1" x14ac:dyDescent="0.25">
      <c r="L75"/>
      <c r="M75"/>
      <c r="N75"/>
      <c r="O75"/>
      <c r="P75"/>
      <c r="Q75"/>
      <c r="R75"/>
      <c r="S75"/>
      <c r="T75"/>
      <c r="U75"/>
      <c r="V75"/>
      <c r="W75"/>
    </row>
    <row r="76" spans="12:23" ht="15" customHeight="1" x14ac:dyDescent="0.25">
      <c r="L76"/>
      <c r="M76"/>
      <c r="N76"/>
      <c r="O76"/>
      <c r="P76"/>
      <c r="Q76"/>
      <c r="R76"/>
      <c r="S76"/>
      <c r="T76"/>
      <c r="U76"/>
      <c r="V76"/>
      <c r="W76"/>
    </row>
    <row r="77" spans="12:23" ht="15" customHeight="1" x14ac:dyDescent="0.25">
      <c r="L77"/>
      <c r="M77"/>
      <c r="N77"/>
      <c r="O77"/>
      <c r="P77"/>
      <c r="Q77"/>
      <c r="R77"/>
      <c r="S77"/>
      <c r="T77"/>
      <c r="U77"/>
      <c r="V77"/>
      <c r="W77"/>
    </row>
    <row r="78" spans="12:23" ht="15" customHeight="1" x14ac:dyDescent="0.25">
      <c r="L78"/>
      <c r="M78"/>
      <c r="N78"/>
      <c r="O78"/>
      <c r="P78"/>
      <c r="Q78"/>
      <c r="R78"/>
      <c r="S78"/>
      <c r="T78"/>
      <c r="U78"/>
      <c r="V78"/>
      <c r="W78"/>
    </row>
    <row r="79" spans="12:23" ht="15" customHeight="1" x14ac:dyDescent="0.25">
      <c r="L79"/>
      <c r="M79"/>
      <c r="N79"/>
      <c r="O79"/>
      <c r="P79"/>
      <c r="Q79"/>
      <c r="R79"/>
      <c r="S79"/>
      <c r="T79"/>
      <c r="U79"/>
      <c r="V79"/>
      <c r="W79"/>
    </row>
    <row r="80" spans="12:23" ht="15" customHeight="1" x14ac:dyDescent="0.25">
      <c r="L80"/>
      <c r="M80"/>
      <c r="N80"/>
      <c r="O80"/>
      <c r="P80"/>
      <c r="Q80"/>
      <c r="R80"/>
      <c r="S80"/>
      <c r="T80"/>
      <c r="U80"/>
      <c r="V80"/>
      <c r="W80"/>
    </row>
    <row r="81" spans="2:23" ht="15" customHeight="1" x14ac:dyDescent="0.25">
      <c r="L81"/>
      <c r="M81"/>
      <c r="N81"/>
      <c r="O81"/>
      <c r="P81"/>
      <c r="Q81"/>
      <c r="R81"/>
      <c r="S81"/>
      <c r="T81"/>
      <c r="U81"/>
      <c r="V81"/>
      <c r="W81"/>
    </row>
    <row r="82" spans="2:23" ht="15" customHeight="1" x14ac:dyDescent="0.25">
      <c r="L82"/>
      <c r="M82"/>
      <c r="N82"/>
      <c r="O82"/>
      <c r="P82"/>
      <c r="Q82"/>
      <c r="R82"/>
      <c r="S82"/>
      <c r="T82"/>
      <c r="U82"/>
      <c r="V82"/>
      <c r="W82"/>
    </row>
    <row r="83" spans="2:23" ht="15" customHeight="1" x14ac:dyDescent="0.25">
      <c r="N83"/>
      <c r="O83"/>
      <c r="P83"/>
      <c r="Q83"/>
      <c r="R83"/>
      <c r="S83"/>
      <c r="T83"/>
      <c r="U83"/>
      <c r="V83"/>
      <c r="W83"/>
    </row>
    <row r="84" spans="2:23" ht="15" customHeight="1" x14ac:dyDescent="0.25">
      <c r="N84"/>
      <c r="O84"/>
      <c r="P84"/>
      <c r="Q84"/>
      <c r="R84"/>
      <c r="S84"/>
      <c r="T84"/>
      <c r="U84"/>
      <c r="V84"/>
      <c r="W84"/>
    </row>
    <row r="85" spans="2:23" ht="15" customHeight="1" x14ac:dyDescent="0.25">
      <c r="N85"/>
      <c r="O85"/>
      <c r="P85"/>
      <c r="Q85"/>
      <c r="R85"/>
      <c r="S85"/>
      <c r="T85"/>
      <c r="U85"/>
      <c r="V85"/>
      <c r="W85"/>
    </row>
    <row r="86" spans="2:23" ht="15" customHeight="1" x14ac:dyDescent="0.25">
      <c r="N86"/>
      <c r="O86"/>
      <c r="P86"/>
      <c r="Q86"/>
      <c r="R86"/>
      <c r="S86"/>
      <c r="T86"/>
      <c r="U86"/>
      <c r="V86"/>
      <c r="W86"/>
    </row>
    <row r="87" spans="2:23" ht="15" customHeight="1" x14ac:dyDescent="0.25">
      <c r="N87"/>
      <c r="O87"/>
      <c r="P87"/>
      <c r="Q87"/>
      <c r="R87"/>
      <c r="S87"/>
      <c r="T87"/>
      <c r="U87"/>
      <c r="V87"/>
      <c r="W87"/>
    </row>
    <row r="88" spans="2:23" ht="15" customHeight="1" x14ac:dyDescent="0.25">
      <c r="N88"/>
      <c r="O88"/>
      <c r="P88"/>
      <c r="Q88"/>
      <c r="R88"/>
      <c r="S88"/>
      <c r="T88"/>
      <c r="U88"/>
      <c r="V88"/>
      <c r="W88"/>
    </row>
    <row r="89" spans="2:23" ht="15" customHeight="1" x14ac:dyDescent="0.25">
      <c r="N89"/>
      <c r="O89"/>
      <c r="P89"/>
      <c r="Q89"/>
      <c r="R89"/>
      <c r="S89"/>
      <c r="T89"/>
      <c r="U89"/>
      <c r="V89"/>
      <c r="W89"/>
    </row>
    <row r="90" spans="2:23" ht="15" customHeight="1" x14ac:dyDescent="0.25">
      <c r="N90"/>
      <c r="O90"/>
      <c r="P90"/>
      <c r="Q90"/>
      <c r="R90"/>
      <c r="S90"/>
      <c r="T90"/>
      <c r="U90"/>
      <c r="V90"/>
      <c r="W90"/>
    </row>
    <row r="91" spans="2:23" ht="15" customHeight="1" x14ac:dyDescent="0.25">
      <c r="N91"/>
      <c r="O91"/>
      <c r="P91"/>
      <c r="Q91"/>
      <c r="R91"/>
      <c r="S91"/>
      <c r="T91"/>
      <c r="U91"/>
      <c r="V91"/>
      <c r="W91"/>
    </row>
    <row r="92" spans="2:23" ht="15" customHeight="1" x14ac:dyDescent="0.25">
      <c r="N92"/>
      <c r="O92"/>
      <c r="P92"/>
      <c r="Q92"/>
      <c r="R92"/>
      <c r="S92"/>
      <c r="T92"/>
      <c r="U92"/>
      <c r="V92"/>
      <c r="W92"/>
    </row>
    <row r="93" spans="2:23" customFormat="1" ht="15" customHeight="1" x14ac:dyDescent="0.25">
      <c r="B93" s="1"/>
      <c r="C93" s="1"/>
      <c r="D93" s="1"/>
      <c r="E93" s="1"/>
      <c r="F93" s="1"/>
      <c r="G93" s="1"/>
      <c r="H93" s="1"/>
      <c r="I93" s="1"/>
      <c r="J93" s="1"/>
      <c r="K93" s="1"/>
    </row>
    <row r="94" spans="2:23" customFormat="1" ht="15" customHeight="1" x14ac:dyDescent="0.25">
      <c r="B94" s="1"/>
      <c r="C94" s="1"/>
      <c r="D94" s="1"/>
      <c r="E94" s="1"/>
      <c r="F94" s="1"/>
      <c r="G94" s="1"/>
      <c r="H94" s="1"/>
      <c r="I94" s="1"/>
      <c r="J94" s="1"/>
      <c r="K94" s="1"/>
    </row>
    <row r="95" spans="2:23" customFormat="1" ht="15" customHeight="1" x14ac:dyDescent="0.25">
      <c r="B95" s="1"/>
      <c r="C95" s="1"/>
      <c r="D95" s="1"/>
      <c r="E95" s="1"/>
      <c r="F95" s="1"/>
      <c r="G95" s="1"/>
      <c r="H95" s="1"/>
      <c r="I95" s="1"/>
      <c r="J95" s="1"/>
      <c r="K95" s="1"/>
    </row>
    <row r="96" spans="2:23" ht="15" customHeight="1" x14ac:dyDescent="0.25">
      <c r="N96"/>
      <c r="O96"/>
      <c r="P96"/>
      <c r="Q96"/>
      <c r="R96"/>
      <c r="S96"/>
      <c r="T96"/>
      <c r="U96"/>
      <c r="V96"/>
      <c r="W96"/>
    </row>
    <row r="97" spans="14:23" ht="15" customHeight="1" x14ac:dyDescent="0.25">
      <c r="N97"/>
      <c r="O97"/>
      <c r="P97"/>
      <c r="Q97"/>
      <c r="R97"/>
      <c r="S97"/>
      <c r="T97"/>
      <c r="U97"/>
      <c r="V97"/>
      <c r="W97"/>
    </row>
    <row r="98" spans="14:23" ht="15" customHeight="1" x14ac:dyDescent="0.25">
      <c r="N98"/>
      <c r="O98"/>
      <c r="P98"/>
      <c r="Q98"/>
      <c r="R98"/>
      <c r="S98"/>
      <c r="T98"/>
      <c r="U98"/>
      <c r="V98"/>
      <c r="W98"/>
    </row>
    <row r="99" spans="14:23" ht="15" customHeight="1" x14ac:dyDescent="0.25">
      <c r="N99"/>
      <c r="O99"/>
      <c r="P99"/>
      <c r="Q99"/>
      <c r="R99"/>
      <c r="S99"/>
      <c r="T99"/>
      <c r="U99"/>
      <c r="V99"/>
      <c r="W99"/>
    </row>
    <row r="100" spans="14:23" ht="15" customHeight="1" x14ac:dyDescent="0.25">
      <c r="N100"/>
      <c r="O100"/>
      <c r="P100"/>
      <c r="Q100"/>
      <c r="R100"/>
      <c r="S100"/>
      <c r="T100"/>
      <c r="U100"/>
      <c r="V100"/>
      <c r="W100"/>
    </row>
    <row r="101" spans="14:23" ht="15" customHeight="1" x14ac:dyDescent="0.25">
      <c r="N101"/>
      <c r="O101"/>
      <c r="P101"/>
      <c r="Q101"/>
      <c r="R101"/>
      <c r="S101"/>
      <c r="T101"/>
      <c r="U101"/>
      <c r="V101"/>
      <c r="W101"/>
    </row>
    <row r="102" spans="14:23" ht="15" customHeight="1" x14ac:dyDescent="0.25">
      <c r="N102"/>
      <c r="O102"/>
      <c r="P102"/>
      <c r="Q102"/>
      <c r="R102"/>
      <c r="S102"/>
      <c r="T102"/>
      <c r="U102"/>
      <c r="V102"/>
      <c r="W102"/>
    </row>
    <row r="103" spans="14:23" ht="15" customHeight="1" x14ac:dyDescent="0.25">
      <c r="N103"/>
      <c r="O103"/>
      <c r="P103"/>
      <c r="Q103"/>
      <c r="R103"/>
      <c r="S103"/>
      <c r="T103"/>
      <c r="U103"/>
      <c r="V103"/>
      <c r="W103"/>
    </row>
    <row r="104" spans="14:23" ht="15" customHeight="1" x14ac:dyDescent="0.25">
      <c r="N104"/>
      <c r="O104"/>
      <c r="P104"/>
      <c r="Q104"/>
      <c r="R104"/>
      <c r="S104"/>
      <c r="T104"/>
      <c r="U104"/>
      <c r="V104"/>
      <c r="W104"/>
    </row>
  </sheetData>
  <sheetProtection algorithmName="SHA-512" hashValue="h5g6vNBNxZMLhUmOdX5Eb6064mn0gkcM+jbS5FPW0ULnYQqq3J5ms+zNerFcwlk1PPOo9WF0LKJgQfHyorglOQ==" saltValue="eFXpCcvwiL7Ktu81zwzPCQ==" spinCount="100000" sheet="1" objects="1" scenarios="1"/>
  <mergeCells count="26">
    <mergeCell ref="J1:K1"/>
    <mergeCell ref="C8:D8"/>
    <mergeCell ref="B27:C27"/>
    <mergeCell ref="B25:C25"/>
    <mergeCell ref="C16:D16"/>
    <mergeCell ref="B22:K22"/>
    <mergeCell ref="B23:C23"/>
    <mergeCell ref="E8:G8"/>
    <mergeCell ref="J8:K8"/>
    <mergeCell ref="C10:D10"/>
    <mergeCell ref="E10:J10"/>
    <mergeCell ref="C14:D14"/>
    <mergeCell ref="G14:H14"/>
    <mergeCell ref="B2:M4"/>
    <mergeCell ref="B26:C26"/>
    <mergeCell ref="B24:C24"/>
    <mergeCell ref="B36:M36"/>
    <mergeCell ref="B29:M29"/>
    <mergeCell ref="B30:M30"/>
    <mergeCell ref="B37:M46"/>
    <mergeCell ref="B12:M12"/>
    <mergeCell ref="B34:M34"/>
    <mergeCell ref="B35:M35"/>
    <mergeCell ref="B31:M31"/>
    <mergeCell ref="B32:M32"/>
    <mergeCell ref="B33:M33"/>
  </mergeCells>
  <pageMargins left="0.25" right="0" top="0.5" bottom="0" header="0.3" footer="0.3"/>
  <pageSetup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1" r:id="rId4" name="Option Button 23">
              <controlPr defaultSize="0" autoFill="0" autoLine="0" autoPict="0">
                <anchor moveWithCells="1">
                  <from>
                    <xdr:col>11</xdr:col>
                    <xdr:colOff>9525</xdr:colOff>
                    <xdr:row>18</xdr:row>
                    <xdr:rowOff>19050</xdr:rowOff>
                  </from>
                  <to>
                    <xdr:col>12</xdr:col>
                    <xdr:colOff>9525</xdr:colOff>
                    <xdr:row>18</xdr:row>
                    <xdr:rowOff>219075</xdr:rowOff>
                  </to>
                </anchor>
              </controlPr>
            </control>
          </mc:Choice>
        </mc:AlternateContent>
        <mc:AlternateContent xmlns:mc="http://schemas.openxmlformats.org/markup-compatibility/2006">
          <mc:Choice Requires="x14">
            <control shapeId="2072" r:id="rId5" name="Option Button 24">
              <controlPr defaultSize="0" autoFill="0" autoLine="0" autoPict="0">
                <anchor moveWithCells="1">
                  <from>
                    <xdr:col>11</xdr:col>
                    <xdr:colOff>9525</xdr:colOff>
                    <xdr:row>19</xdr:row>
                    <xdr:rowOff>19050</xdr:rowOff>
                  </from>
                  <to>
                    <xdr:col>12</xdr:col>
                    <xdr:colOff>9525</xdr:colOff>
                    <xdr:row>19</xdr:row>
                    <xdr:rowOff>219075</xdr:rowOff>
                  </to>
                </anchor>
              </controlPr>
            </control>
          </mc:Choice>
        </mc:AlternateContent>
        <mc:AlternateContent xmlns:mc="http://schemas.openxmlformats.org/markup-compatibility/2006">
          <mc:Choice Requires="x14">
            <control shapeId="2073" r:id="rId6" name="Option Button 25">
              <controlPr defaultSize="0" autoFill="0" autoLine="0" autoPict="0">
                <anchor moveWithCells="1">
                  <from>
                    <xdr:col>11</xdr:col>
                    <xdr:colOff>9525</xdr:colOff>
                    <xdr:row>20</xdr:row>
                    <xdr:rowOff>19050</xdr:rowOff>
                  </from>
                  <to>
                    <xdr:col>12</xdr:col>
                    <xdr:colOff>9525</xdr:colOff>
                    <xdr:row>20</xdr:row>
                    <xdr:rowOff>219075</xdr:rowOff>
                  </to>
                </anchor>
              </controlPr>
            </control>
          </mc:Choice>
        </mc:AlternateContent>
        <mc:AlternateContent xmlns:mc="http://schemas.openxmlformats.org/markup-compatibility/2006">
          <mc:Choice Requires="x14">
            <control shapeId="2074" r:id="rId7" name="Option Button 26">
              <controlPr defaultSize="0" autoFill="0" autoLine="0" autoPict="0">
                <anchor moveWithCells="1">
                  <from>
                    <xdr:col>11</xdr:col>
                    <xdr:colOff>9525</xdr:colOff>
                    <xdr:row>22</xdr:row>
                    <xdr:rowOff>19050</xdr:rowOff>
                  </from>
                  <to>
                    <xdr:col>12</xdr:col>
                    <xdr:colOff>9525</xdr:colOff>
                    <xdr:row>22</xdr:row>
                    <xdr:rowOff>219075</xdr:rowOff>
                  </to>
                </anchor>
              </controlPr>
            </control>
          </mc:Choice>
        </mc:AlternateContent>
        <mc:AlternateContent xmlns:mc="http://schemas.openxmlformats.org/markup-compatibility/2006">
          <mc:Choice Requires="x14">
            <control shapeId="2075" r:id="rId8" name="Option Button 27">
              <controlPr defaultSize="0" autoFill="0" autoLine="0" autoPict="0">
                <anchor moveWithCells="1">
                  <from>
                    <xdr:col>11</xdr:col>
                    <xdr:colOff>9525</xdr:colOff>
                    <xdr:row>24</xdr:row>
                    <xdr:rowOff>19050</xdr:rowOff>
                  </from>
                  <to>
                    <xdr:col>12</xdr:col>
                    <xdr:colOff>9525</xdr:colOff>
                    <xdr:row>24</xdr:row>
                    <xdr:rowOff>219075</xdr:rowOff>
                  </to>
                </anchor>
              </controlPr>
            </control>
          </mc:Choice>
        </mc:AlternateContent>
        <mc:AlternateContent xmlns:mc="http://schemas.openxmlformats.org/markup-compatibility/2006">
          <mc:Choice Requires="x14">
            <control shapeId="2077" r:id="rId9" name="Option Button 29">
              <controlPr defaultSize="0" autoFill="0" autoLine="0" autoPict="0">
                <anchor moveWithCells="1">
                  <from>
                    <xdr:col>11</xdr:col>
                    <xdr:colOff>9525</xdr:colOff>
                    <xdr:row>25</xdr:row>
                    <xdr:rowOff>19050</xdr:rowOff>
                  </from>
                  <to>
                    <xdr:col>12</xdr:col>
                    <xdr:colOff>9525</xdr:colOff>
                    <xdr:row>25</xdr:row>
                    <xdr:rowOff>219075</xdr:rowOff>
                  </to>
                </anchor>
              </controlPr>
            </control>
          </mc:Choice>
        </mc:AlternateContent>
        <mc:AlternateContent xmlns:mc="http://schemas.openxmlformats.org/markup-compatibility/2006">
          <mc:Choice Requires="x14">
            <control shapeId="2079" r:id="rId10" name="Option Button 31">
              <controlPr defaultSize="0" autoFill="0" autoLine="0" autoPict="0">
                <anchor moveWithCells="1">
                  <from>
                    <xdr:col>11</xdr:col>
                    <xdr:colOff>9525</xdr:colOff>
                    <xdr:row>26</xdr:row>
                    <xdr:rowOff>19050</xdr:rowOff>
                  </from>
                  <to>
                    <xdr:col>12</xdr:col>
                    <xdr:colOff>9525</xdr:colOff>
                    <xdr:row>26</xdr:row>
                    <xdr:rowOff>219075</xdr:rowOff>
                  </to>
                </anchor>
              </controlPr>
            </control>
          </mc:Choice>
        </mc:AlternateContent>
        <mc:AlternateContent xmlns:mc="http://schemas.openxmlformats.org/markup-compatibility/2006">
          <mc:Choice Requires="x14">
            <control shapeId="2080" r:id="rId11" name="Option Button 32">
              <controlPr defaultSize="0" autoFill="0" autoLine="0" autoPict="0">
                <anchor moveWithCells="1">
                  <from>
                    <xdr:col>11</xdr:col>
                    <xdr:colOff>9525</xdr:colOff>
                    <xdr:row>23</xdr:row>
                    <xdr:rowOff>19050</xdr:rowOff>
                  </from>
                  <to>
                    <xdr:col>12</xdr:col>
                    <xdr:colOff>9525</xdr:colOff>
                    <xdr:row>23</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F39C-43AF-4B8B-88DA-66FC7BBA7D2F}">
  <sheetPr codeName="Sheet3">
    <pageSetUpPr fitToPage="1"/>
  </sheetPr>
  <dimension ref="B1:Y84"/>
  <sheetViews>
    <sheetView showGridLines="0" showRowColHeaders="0" workbookViewId="0">
      <selection activeCell="E6" sqref="E6:G6"/>
    </sheetView>
  </sheetViews>
  <sheetFormatPr defaultColWidth="10.7109375" defaultRowHeight="15" x14ac:dyDescent="0.25"/>
  <cols>
    <col min="1" max="1" width="2.85546875" style="1" customWidth="1"/>
    <col min="2" max="2" width="10.7109375" style="1"/>
    <col min="3" max="3" width="12.7109375" style="1" customWidth="1"/>
    <col min="4" max="4" width="3.7109375" style="1" customWidth="1"/>
    <col min="5" max="5" width="14.28515625" style="1" customWidth="1"/>
    <col min="6" max="6" width="8.7109375" style="1" customWidth="1"/>
    <col min="7" max="7" width="14.28515625" style="1" customWidth="1"/>
    <col min="8" max="8" width="5.7109375" style="1" customWidth="1"/>
    <col min="9" max="9" width="14.28515625" style="1" customWidth="1"/>
    <col min="10" max="10" width="5.7109375" style="1" customWidth="1"/>
    <col min="11" max="11" width="14.28515625" style="1" customWidth="1"/>
    <col min="12" max="13" width="10.7109375" style="1"/>
    <col min="14" max="14" width="20.42578125" style="1" bestFit="1" customWidth="1"/>
    <col min="15" max="19" width="10.7109375" style="1"/>
    <col min="20" max="20" width="12.5703125" style="1" bestFit="1" customWidth="1"/>
    <col min="21" max="21" width="10.7109375" style="1"/>
    <col min="22" max="22" width="11.5703125" style="1" bestFit="1" customWidth="1"/>
    <col min="23" max="16384" width="10.7109375" style="1"/>
  </cols>
  <sheetData>
    <row r="1" spans="2:25" ht="15" customHeight="1" thickBot="1" x14ac:dyDescent="0.3">
      <c r="L1" s="80">
        <v>2021</v>
      </c>
      <c r="M1" s="38"/>
    </row>
    <row r="2" spans="2:25" ht="15" customHeight="1" x14ac:dyDescent="0.25">
      <c r="B2" s="773" t="s">
        <v>429</v>
      </c>
      <c r="C2" s="774"/>
      <c r="D2" s="774"/>
      <c r="E2" s="774"/>
      <c r="F2" s="774"/>
      <c r="G2" s="774"/>
      <c r="H2" s="774"/>
      <c r="I2" s="774"/>
      <c r="J2" s="774"/>
      <c r="K2" s="774"/>
      <c r="L2" s="775"/>
    </row>
    <row r="3" spans="2:25" ht="15" customHeight="1" x14ac:dyDescent="0.25">
      <c r="B3" s="776"/>
      <c r="C3" s="777"/>
      <c r="D3" s="777"/>
      <c r="E3" s="777"/>
      <c r="F3" s="777"/>
      <c r="G3" s="777"/>
      <c r="H3" s="777"/>
      <c r="I3" s="777"/>
      <c r="J3" s="777"/>
      <c r="K3" s="777"/>
      <c r="L3" s="778"/>
    </row>
    <row r="4" spans="2:25" ht="15" customHeight="1" thickBot="1" x14ac:dyDescent="0.3">
      <c r="B4" s="779"/>
      <c r="C4" s="780"/>
      <c r="D4" s="780"/>
      <c r="E4" s="780"/>
      <c r="F4" s="780"/>
      <c r="G4" s="780"/>
      <c r="H4" s="780"/>
      <c r="I4" s="780"/>
      <c r="J4" s="780"/>
      <c r="K4" s="780"/>
      <c r="L4" s="781"/>
    </row>
    <row r="5" spans="2:25" ht="24.95" customHeight="1" x14ac:dyDescent="0.25">
      <c r="B5" s="3"/>
      <c r="D5" s="46"/>
      <c r="E5" s="46"/>
      <c r="F5" s="46"/>
      <c r="G5" s="46"/>
      <c r="H5" s="46"/>
      <c r="I5" s="46"/>
      <c r="J5" s="46"/>
      <c r="K5" s="46"/>
      <c r="L5" s="2"/>
    </row>
    <row r="6" spans="2:25" ht="15" customHeight="1" x14ac:dyDescent="0.25">
      <c r="B6" s="3"/>
      <c r="C6" s="712" t="s">
        <v>0</v>
      </c>
      <c r="D6" s="712"/>
      <c r="E6" s="697" t="s">
        <v>2</v>
      </c>
      <c r="F6" s="698"/>
      <c r="G6" s="699"/>
      <c r="I6" s="34" t="s">
        <v>2</v>
      </c>
      <c r="J6" s="786" t="s">
        <v>2</v>
      </c>
      <c r="K6" s="786"/>
      <c r="L6" s="2"/>
    </row>
    <row r="7" spans="2:25" ht="15" customHeight="1" x14ac:dyDescent="0.25">
      <c r="B7" s="105"/>
      <c r="C7" s="34"/>
      <c r="E7" s="8"/>
      <c r="F7" s="9"/>
      <c r="G7" s="9"/>
      <c r="L7" s="2"/>
    </row>
    <row r="8" spans="2:25" ht="15" customHeight="1" x14ac:dyDescent="0.25">
      <c r="B8" s="105" t="s">
        <v>2</v>
      </c>
      <c r="C8" s="712" t="s">
        <v>1</v>
      </c>
      <c r="D8" s="712"/>
      <c r="E8" s="697" t="s">
        <v>2</v>
      </c>
      <c r="F8" s="698"/>
      <c r="G8" s="698"/>
      <c r="H8" s="698"/>
      <c r="I8" s="698"/>
      <c r="J8" s="699"/>
      <c r="L8" s="2"/>
    </row>
    <row r="9" spans="2:25" ht="15" customHeight="1" x14ac:dyDescent="0.25">
      <c r="B9" s="105"/>
      <c r="C9" s="74"/>
      <c r="D9" s="74"/>
      <c r="E9" s="363"/>
      <c r="F9" s="363"/>
      <c r="G9" s="363"/>
      <c r="H9" s="363"/>
      <c r="I9" s="363"/>
      <c r="J9" s="363"/>
      <c r="L9" s="2"/>
    </row>
    <row r="10" spans="2:25" ht="15" customHeight="1" x14ac:dyDescent="0.25">
      <c r="B10" s="782" t="s">
        <v>423</v>
      </c>
      <c r="C10" s="712"/>
      <c r="D10" s="712"/>
      <c r="E10" s="712"/>
      <c r="F10" s="712"/>
      <c r="G10" s="712"/>
      <c r="H10" s="712"/>
      <c r="I10" s="712"/>
      <c r="J10" s="712"/>
      <c r="K10" s="712"/>
      <c r="L10" s="783"/>
    </row>
    <row r="11" spans="2:25" ht="15" customHeight="1" x14ac:dyDescent="0.25">
      <c r="B11" s="782" t="s">
        <v>424</v>
      </c>
      <c r="C11" s="712"/>
      <c r="D11" s="712"/>
      <c r="E11" s="712"/>
      <c r="F11" s="712"/>
      <c r="G11" s="712"/>
      <c r="H11" s="712"/>
      <c r="I11" s="712"/>
      <c r="J11" s="712"/>
      <c r="K11" s="712"/>
      <c r="L11" s="2"/>
      <c r="W11" s="263"/>
      <c r="X11" s="263" t="e">
        <f>ROUND(#REF!,0)</f>
        <v>#REF!</v>
      </c>
      <c r="Y11" s="263"/>
    </row>
    <row r="12" spans="2:25" ht="15" customHeight="1" x14ac:dyDescent="0.25">
      <c r="B12" s="784" t="s">
        <v>493</v>
      </c>
      <c r="C12" s="785"/>
      <c r="D12" s="785"/>
      <c r="E12" s="785"/>
      <c r="F12" s="785"/>
      <c r="G12" s="785"/>
      <c r="H12" s="785"/>
      <c r="I12" s="785"/>
      <c r="J12" s="785"/>
      <c r="K12" s="785"/>
      <c r="L12" s="2"/>
      <c r="W12" s="263"/>
      <c r="X12" s="263"/>
      <c r="Y12" s="263"/>
    </row>
    <row r="13" spans="2:25" ht="15" customHeight="1" x14ac:dyDescent="0.25">
      <c r="B13" s="158"/>
      <c r="C13" s="159"/>
      <c r="D13" s="159"/>
      <c r="E13" s="159"/>
      <c r="F13" s="159"/>
      <c r="G13" s="159"/>
      <c r="H13" s="159"/>
      <c r="I13" s="159"/>
      <c r="J13" s="159"/>
      <c r="K13" s="159"/>
      <c r="L13" s="2"/>
      <c r="W13" s="263"/>
      <c r="X13" s="263"/>
      <c r="Y13" s="263"/>
    </row>
    <row r="14" spans="2:25" ht="15" customHeight="1" x14ac:dyDescent="0.25">
      <c r="B14" s="170" t="s">
        <v>409</v>
      </c>
      <c r="C14" s="45"/>
      <c r="D14" s="36"/>
      <c r="E14" s="17"/>
      <c r="F14" s="17"/>
      <c r="G14" s="17"/>
      <c r="H14" s="17"/>
      <c r="I14" s="17"/>
      <c r="J14" s="17"/>
      <c r="K14" s="17"/>
      <c r="L14" s="2"/>
      <c r="M14" s="86"/>
      <c r="W14" s="263"/>
      <c r="X14" s="263"/>
      <c r="Y14" s="263"/>
    </row>
    <row r="15" spans="2:25" ht="5.0999999999999996" customHeight="1" x14ac:dyDescent="0.25">
      <c r="B15" s="170"/>
      <c r="C15" s="36"/>
      <c r="D15" s="36"/>
      <c r="E15" s="17"/>
      <c r="F15" s="17"/>
      <c r="G15" s="17"/>
      <c r="H15" s="17"/>
      <c r="I15" s="17"/>
      <c r="J15" s="17"/>
      <c r="K15" s="17"/>
      <c r="L15" s="2"/>
      <c r="M15" s="86"/>
      <c r="W15" s="263"/>
      <c r="X15" s="263"/>
      <c r="Y15" s="263"/>
    </row>
    <row r="16" spans="2:25" ht="15" customHeight="1" x14ac:dyDescent="0.25">
      <c r="B16" s="770" t="s">
        <v>490</v>
      </c>
      <c r="C16" s="771"/>
      <c r="D16" s="771"/>
      <c r="E16" s="771"/>
      <c r="F16" s="771"/>
      <c r="G16" s="338">
        <v>0</v>
      </c>
      <c r="H16" s="772" t="s">
        <v>43</v>
      </c>
      <c r="I16" s="772"/>
      <c r="L16" s="2"/>
      <c r="W16" s="263"/>
      <c r="X16" s="263"/>
      <c r="Y16" s="263"/>
    </row>
    <row r="17" spans="2:12" ht="15" customHeight="1" x14ac:dyDescent="0.25">
      <c r="B17" s="770" t="s">
        <v>416</v>
      </c>
      <c r="C17" s="771"/>
      <c r="D17" s="771"/>
      <c r="E17" s="771"/>
      <c r="F17" s="771"/>
      <c r="G17" s="338">
        <v>0</v>
      </c>
      <c r="H17" s="772" t="s">
        <v>43</v>
      </c>
      <c r="I17" s="772"/>
      <c r="L17" s="2"/>
    </row>
    <row r="18" spans="2:12" ht="15" customHeight="1" x14ac:dyDescent="0.25">
      <c r="B18" s="770" t="s">
        <v>415</v>
      </c>
      <c r="C18" s="771"/>
      <c r="D18" s="771"/>
      <c r="E18" s="771"/>
      <c r="F18" s="771"/>
      <c r="G18" s="343">
        <v>0</v>
      </c>
      <c r="I18"/>
      <c r="L18" s="2"/>
    </row>
    <row r="19" spans="2:12" ht="15" customHeight="1" thickBot="1" x14ac:dyDescent="0.3">
      <c r="B19" s="766" t="s">
        <v>410</v>
      </c>
      <c r="C19" s="767"/>
      <c r="D19" s="767"/>
      <c r="E19" s="767"/>
      <c r="F19" s="767"/>
      <c r="G19" s="339">
        <v>0</v>
      </c>
      <c r="I19"/>
      <c r="L19" s="2"/>
    </row>
    <row r="20" spans="2:12" ht="15" customHeight="1" thickBot="1" x14ac:dyDescent="0.3">
      <c r="B20" s="768" t="s">
        <v>411</v>
      </c>
      <c r="C20" s="769"/>
      <c r="D20" s="769"/>
      <c r="E20" s="769"/>
      <c r="F20" s="769"/>
      <c r="G20" s="232">
        <f>G18*G19</f>
        <v>0</v>
      </c>
      <c r="H20" s="63"/>
      <c r="I20" s="751" t="s">
        <v>2</v>
      </c>
      <c r="J20" s="751"/>
      <c r="L20" s="2"/>
    </row>
    <row r="21" spans="2:12" ht="15" customHeight="1" thickBot="1" x14ac:dyDescent="0.3">
      <c r="B21" s="675" t="s">
        <v>419</v>
      </c>
      <c r="C21" s="723"/>
      <c r="D21" s="723"/>
      <c r="E21" s="723"/>
      <c r="F21" s="723"/>
      <c r="G21" s="344">
        <f>SUM(G16+G17+G20)</f>
        <v>0</v>
      </c>
      <c r="H21" s="34"/>
      <c r="I21" s="345">
        <f>G21/12</f>
        <v>0</v>
      </c>
      <c r="J21" s="762" t="s">
        <v>425</v>
      </c>
      <c r="K21" s="762"/>
      <c r="L21" s="763"/>
    </row>
    <row r="22" spans="2:12" ht="15" customHeight="1" thickBot="1" x14ac:dyDescent="0.3">
      <c r="B22" s="675" t="s">
        <v>420</v>
      </c>
      <c r="C22" s="723"/>
      <c r="D22" s="723"/>
      <c r="E22" s="723"/>
      <c r="F22" s="723"/>
      <c r="G22" s="346" t="e">
        <f>ABS(G21/G24)</f>
        <v>#DIV/0!</v>
      </c>
      <c r="H22" s="34"/>
      <c r="J22" s="762"/>
      <c r="K22" s="762"/>
      <c r="L22" s="763"/>
    </row>
    <row r="23" spans="2:12" ht="15" customHeight="1" x14ac:dyDescent="0.25">
      <c r="B23" s="156"/>
      <c r="C23" s="74"/>
      <c r="D23" s="74"/>
      <c r="E23" s="74"/>
      <c r="F23" s="74"/>
      <c r="G23" s="340"/>
      <c r="H23" s="34"/>
      <c r="J23" s="352"/>
      <c r="L23" s="2"/>
    </row>
    <row r="24" spans="2:12" ht="15" customHeight="1" thickBot="1" x14ac:dyDescent="0.3">
      <c r="B24" s="675" t="s">
        <v>417</v>
      </c>
      <c r="C24" s="723"/>
      <c r="D24" s="723"/>
      <c r="E24" s="723"/>
      <c r="F24" s="723"/>
      <c r="G24" s="341">
        <v>0</v>
      </c>
      <c r="H24" s="34"/>
      <c r="J24" s="352"/>
      <c r="L24" s="2"/>
    </row>
    <row r="25" spans="2:12" ht="15" customHeight="1" thickBot="1" x14ac:dyDescent="0.3">
      <c r="B25" s="675" t="s">
        <v>421</v>
      </c>
      <c r="C25" s="723"/>
      <c r="D25" s="723"/>
      <c r="E25" s="723"/>
      <c r="F25" s="723"/>
      <c r="G25" s="237">
        <f>G24+G21</f>
        <v>0</v>
      </c>
      <c r="H25" s="104"/>
      <c r="I25" s="232">
        <f>G25/12</f>
        <v>0</v>
      </c>
      <c r="J25" s="762" t="s">
        <v>426</v>
      </c>
      <c r="K25" s="762"/>
      <c r="L25" s="763"/>
    </row>
    <row r="26" spans="2:12" customFormat="1" ht="15" customHeight="1" x14ac:dyDescent="0.25">
      <c r="B26" s="30"/>
      <c r="J26" s="762"/>
      <c r="K26" s="762"/>
      <c r="L26" s="763"/>
    </row>
    <row r="27" spans="2:12" customFormat="1" ht="15" customHeight="1" x14ac:dyDescent="0.25">
      <c r="B27" s="30"/>
      <c r="J27" s="762"/>
      <c r="K27" s="762"/>
      <c r="L27" s="763"/>
    </row>
    <row r="28" spans="2:12" customFormat="1" ht="15" customHeight="1" x14ac:dyDescent="0.25">
      <c r="B28" s="30"/>
      <c r="L28" s="24"/>
    </row>
    <row r="29" spans="2:12" ht="15" customHeight="1" x14ac:dyDescent="0.25">
      <c r="B29" s="170" t="s">
        <v>409</v>
      </c>
      <c r="C29" s="45"/>
      <c r="D29" s="36"/>
      <c r="E29" s="17"/>
      <c r="F29" s="17"/>
      <c r="G29" s="20" t="s">
        <v>2</v>
      </c>
      <c r="H29" s="17"/>
      <c r="I29" s="17"/>
      <c r="J29" s="17"/>
      <c r="K29" s="17"/>
      <c r="L29" s="2"/>
    </row>
    <row r="30" spans="2:12" ht="5.0999999999999996" customHeight="1" x14ac:dyDescent="0.25">
      <c r="B30" s="170"/>
      <c r="C30" s="36"/>
      <c r="D30" s="36"/>
      <c r="E30" s="17"/>
      <c r="F30" s="17"/>
      <c r="G30" s="20"/>
      <c r="H30" s="17"/>
      <c r="I30" s="17"/>
      <c r="J30" s="17"/>
      <c r="K30" s="17"/>
      <c r="L30" s="2"/>
    </row>
    <row r="31" spans="2:12" ht="15" customHeight="1" x14ac:dyDescent="0.25">
      <c r="B31" s="770" t="s">
        <v>449</v>
      </c>
      <c r="C31" s="771"/>
      <c r="D31" s="771"/>
      <c r="E31" s="771"/>
      <c r="F31" s="771"/>
      <c r="G31" s="338">
        <v>0</v>
      </c>
      <c r="H31" s="772" t="s">
        <v>43</v>
      </c>
      <c r="I31" s="772"/>
      <c r="L31" s="2"/>
    </row>
    <row r="32" spans="2:12" ht="15" customHeight="1" x14ac:dyDescent="0.25">
      <c r="B32" s="770" t="s">
        <v>416</v>
      </c>
      <c r="C32" s="771"/>
      <c r="D32" s="771"/>
      <c r="E32" s="771"/>
      <c r="F32" s="771"/>
      <c r="G32" s="338">
        <v>0</v>
      </c>
      <c r="H32" s="772" t="s">
        <v>43</v>
      </c>
      <c r="I32" s="772"/>
      <c r="L32" s="2"/>
    </row>
    <row r="33" spans="2:23" ht="15" customHeight="1" x14ac:dyDescent="0.25">
      <c r="B33" s="770" t="s">
        <v>415</v>
      </c>
      <c r="C33" s="771"/>
      <c r="D33" s="771"/>
      <c r="E33" s="771"/>
      <c r="F33" s="771"/>
      <c r="G33" s="360">
        <v>0</v>
      </c>
      <c r="I33"/>
      <c r="L33" s="2"/>
    </row>
    <row r="34" spans="2:23" ht="15" customHeight="1" thickBot="1" x14ac:dyDescent="0.3">
      <c r="B34" s="766" t="s">
        <v>412</v>
      </c>
      <c r="C34" s="767"/>
      <c r="D34" s="767"/>
      <c r="E34" s="767"/>
      <c r="F34" s="767"/>
      <c r="G34" s="339">
        <v>0</v>
      </c>
      <c r="I34"/>
      <c r="L34" s="2"/>
    </row>
    <row r="35" spans="2:23" ht="15" customHeight="1" thickBot="1" x14ac:dyDescent="0.3">
      <c r="B35" s="768" t="s">
        <v>411</v>
      </c>
      <c r="C35" s="769"/>
      <c r="D35" s="769"/>
      <c r="E35" s="769"/>
      <c r="F35" s="769"/>
      <c r="G35" s="232">
        <f>G33*G34</f>
        <v>0</v>
      </c>
      <c r="H35" s="63"/>
      <c r="I35" s="751" t="s">
        <v>2</v>
      </c>
      <c r="J35" s="751"/>
      <c r="L35" s="2"/>
    </row>
    <row r="36" spans="2:23" ht="15" customHeight="1" thickBot="1" x14ac:dyDescent="0.3">
      <c r="B36" s="675" t="s">
        <v>414</v>
      </c>
      <c r="C36" s="723"/>
      <c r="D36" s="723"/>
      <c r="E36" s="723"/>
      <c r="F36" s="677"/>
      <c r="G36" s="344">
        <f>SUM(G31+G32+G35)</f>
        <v>0</v>
      </c>
      <c r="H36" s="34"/>
      <c r="I36" s="345">
        <f>(G21+G36)/24</f>
        <v>0</v>
      </c>
      <c r="J36" s="762" t="s">
        <v>448</v>
      </c>
      <c r="K36" s="762"/>
      <c r="L36" s="763"/>
    </row>
    <row r="37" spans="2:23" ht="15" customHeight="1" thickBot="1" x14ac:dyDescent="0.3">
      <c r="B37" s="675" t="s">
        <v>420</v>
      </c>
      <c r="C37" s="723"/>
      <c r="D37" s="723"/>
      <c r="E37" s="723"/>
      <c r="F37" s="677"/>
      <c r="G37" s="346" t="e">
        <f>ABS(G36/G39)</f>
        <v>#DIV/0!</v>
      </c>
      <c r="H37" s="34"/>
      <c r="J37" s="762"/>
      <c r="K37" s="762"/>
      <c r="L37" s="763"/>
    </row>
    <row r="38" spans="2:23" ht="15" customHeight="1" x14ac:dyDescent="0.25">
      <c r="B38" s="151"/>
      <c r="C38" s="104"/>
      <c r="D38" s="104"/>
      <c r="E38" s="104"/>
      <c r="F38" s="104"/>
      <c r="G38" s="104"/>
      <c r="H38" s="104"/>
      <c r="I38" s="340"/>
      <c r="J38"/>
      <c r="K38"/>
      <c r="L38" s="2"/>
    </row>
    <row r="39" spans="2:23" ht="15" customHeight="1" thickBot="1" x14ac:dyDescent="0.3">
      <c r="B39" s="675" t="s">
        <v>418</v>
      </c>
      <c r="C39" s="723"/>
      <c r="D39" s="723"/>
      <c r="E39" s="723"/>
      <c r="F39" s="723"/>
      <c r="G39" s="347">
        <v>0</v>
      </c>
      <c r="H39" s="104"/>
      <c r="I39" s="340"/>
      <c r="J39"/>
      <c r="K39"/>
      <c r="L39" s="2"/>
    </row>
    <row r="40" spans="2:23" ht="15" customHeight="1" thickBot="1" x14ac:dyDescent="0.3">
      <c r="B40" s="675" t="s">
        <v>421</v>
      </c>
      <c r="C40" s="723"/>
      <c r="D40" s="723"/>
      <c r="E40" s="723"/>
      <c r="F40" s="723"/>
      <c r="G40" s="237">
        <f>G39+G36</f>
        <v>0</v>
      </c>
      <c r="H40" s="104"/>
      <c r="I40" s="232">
        <f>G40/12</f>
        <v>0</v>
      </c>
      <c r="J40" s="762" t="s">
        <v>426</v>
      </c>
      <c r="K40" s="762"/>
      <c r="L40" s="763"/>
    </row>
    <row r="41" spans="2:23" ht="15" customHeight="1" x14ac:dyDescent="0.25">
      <c r="B41" s="151"/>
      <c r="C41" s="104"/>
      <c r="D41" s="104"/>
      <c r="E41" s="104"/>
      <c r="F41" s="104"/>
      <c r="G41" s="104"/>
      <c r="H41" s="104"/>
      <c r="I41" s="340"/>
      <c r="J41" s="762"/>
      <c r="K41" s="762"/>
      <c r="L41" s="763"/>
      <c r="N41"/>
      <c r="O41"/>
      <c r="P41"/>
      <c r="Q41"/>
      <c r="R41"/>
      <c r="S41"/>
      <c r="T41"/>
      <c r="U41"/>
      <c r="V41"/>
      <c r="W41"/>
    </row>
    <row r="42" spans="2:23" ht="15" customHeight="1" x14ac:dyDescent="0.25">
      <c r="B42" s="151"/>
      <c r="C42" s="104"/>
      <c r="D42" s="104"/>
      <c r="E42" s="104"/>
      <c r="F42" s="104"/>
      <c r="G42" s="104"/>
      <c r="H42" s="104"/>
      <c r="I42" s="340"/>
      <c r="J42" s="762"/>
      <c r="K42" s="762"/>
      <c r="L42" s="763"/>
      <c r="N42"/>
      <c r="O42"/>
      <c r="P42"/>
      <c r="Q42"/>
      <c r="R42"/>
      <c r="S42"/>
      <c r="T42"/>
      <c r="U42"/>
      <c r="V42"/>
      <c r="W42"/>
    </row>
    <row r="43" spans="2:23" ht="15" customHeight="1" x14ac:dyDescent="0.25">
      <c r="B43" s="170" t="s">
        <v>409</v>
      </c>
      <c r="C43" s="342" t="s">
        <v>2</v>
      </c>
      <c r="D43" s="130"/>
      <c r="L43" s="2"/>
      <c r="N43"/>
      <c r="O43"/>
      <c r="P43"/>
      <c r="Q43"/>
      <c r="R43"/>
      <c r="S43"/>
      <c r="T43"/>
      <c r="U43"/>
      <c r="V43"/>
      <c r="W43"/>
    </row>
    <row r="44" spans="2:23" ht="15" customHeight="1" x14ac:dyDescent="0.25">
      <c r="B44" s="162"/>
      <c r="C44" s="38"/>
      <c r="D44" s="38"/>
      <c r="F44" s="261"/>
      <c r="G44" s="261"/>
      <c r="H44" s="38"/>
      <c r="I44" s="38"/>
      <c r="J44" s="1" t="s">
        <v>2</v>
      </c>
      <c r="L44" s="2"/>
      <c r="N44"/>
      <c r="O44"/>
      <c r="P44"/>
      <c r="Q44"/>
      <c r="R44"/>
      <c r="S44"/>
      <c r="T44"/>
      <c r="U44"/>
      <c r="V44"/>
      <c r="W44"/>
    </row>
    <row r="45" spans="2:23" ht="15" customHeight="1" x14ac:dyDescent="0.25">
      <c r="B45" s="764" t="s">
        <v>428</v>
      </c>
      <c r="C45" s="765"/>
      <c r="D45" s="362"/>
      <c r="E45" s="362"/>
      <c r="F45" s="362"/>
      <c r="G45" s="362"/>
      <c r="H45" s="38"/>
      <c r="I45" s="38"/>
      <c r="L45" s="2"/>
      <c r="N45"/>
      <c r="O45"/>
      <c r="P45"/>
      <c r="Q45"/>
      <c r="R45"/>
      <c r="S45"/>
      <c r="T45"/>
      <c r="U45"/>
      <c r="V45"/>
      <c r="W45"/>
    </row>
    <row r="46" spans="2:23" ht="15" customHeight="1" x14ac:dyDescent="0.25">
      <c r="B46" s="764"/>
      <c r="C46" s="765"/>
      <c r="D46" s="362"/>
      <c r="E46" s="111"/>
      <c r="F46" s="111"/>
      <c r="G46" s="111"/>
      <c r="H46" s="38"/>
      <c r="I46" s="38"/>
      <c r="L46" s="2"/>
      <c r="N46"/>
      <c r="O46"/>
      <c r="P46"/>
      <c r="Q46"/>
      <c r="R46"/>
      <c r="S46"/>
      <c r="T46"/>
      <c r="U46"/>
      <c r="V46"/>
      <c r="W46"/>
    </row>
    <row r="47" spans="2:23" ht="15" customHeight="1" thickBot="1" x14ac:dyDescent="0.3">
      <c r="B47" s="764"/>
      <c r="C47" s="765"/>
      <c r="D47" s="362"/>
      <c r="E47" s="111"/>
      <c r="F47" s="111"/>
      <c r="G47" s="111"/>
      <c r="H47" s="38"/>
      <c r="I47" s="38"/>
      <c r="L47" s="2"/>
      <c r="N47"/>
      <c r="O47"/>
      <c r="P47"/>
      <c r="Q47"/>
      <c r="R47"/>
      <c r="S47"/>
      <c r="T47"/>
      <c r="U47"/>
      <c r="V47"/>
      <c r="W47"/>
    </row>
    <row r="48" spans="2:23" ht="15" customHeight="1" thickBot="1" x14ac:dyDescent="0.3">
      <c r="B48" s="361" t="s">
        <v>71</v>
      </c>
      <c r="C48" s="47">
        <v>0</v>
      </c>
      <c r="D48" s="348" t="s">
        <v>37</v>
      </c>
      <c r="E48" s="349">
        <v>0</v>
      </c>
      <c r="F48" s="353" t="s">
        <v>50</v>
      </c>
      <c r="G48" s="245">
        <f>C48*E48</f>
        <v>0</v>
      </c>
      <c r="H48" s="130"/>
      <c r="I48" s="350">
        <f>(C48-G48)</f>
        <v>0</v>
      </c>
      <c r="J48" s="750" t="s">
        <v>422</v>
      </c>
      <c r="K48" s="751"/>
      <c r="L48" s="752"/>
      <c r="N48"/>
      <c r="O48"/>
      <c r="P48"/>
      <c r="Q48"/>
      <c r="R48"/>
      <c r="S48"/>
      <c r="T48"/>
      <c r="U48"/>
      <c r="V48"/>
      <c r="W48"/>
    </row>
    <row r="49" spans="2:23" ht="15" customHeight="1" thickBot="1" x14ac:dyDescent="0.3">
      <c r="B49" s="151"/>
      <c r="C49" s="104"/>
      <c r="D49" s="104"/>
      <c r="E49" s="104"/>
      <c r="F49" s="104"/>
      <c r="G49" s="104"/>
      <c r="H49" s="104"/>
      <c r="I49" s="340"/>
      <c r="J49"/>
      <c r="K49"/>
      <c r="L49" s="2"/>
      <c r="N49"/>
      <c r="O49"/>
      <c r="P49"/>
      <c r="Q49"/>
      <c r="R49"/>
      <c r="S49"/>
      <c r="T49"/>
      <c r="U49"/>
      <c r="V49"/>
      <c r="W49"/>
    </row>
    <row r="50" spans="2:23" ht="15" customHeight="1" thickBot="1" x14ac:dyDescent="0.3">
      <c r="B50" s="678" t="s">
        <v>70</v>
      </c>
      <c r="C50" s="679"/>
      <c r="D50" s="679"/>
      <c r="E50" s="679"/>
      <c r="F50" s="679"/>
      <c r="G50" s="679"/>
      <c r="H50" s="679"/>
      <c r="I50" s="679"/>
      <c r="J50" s="679"/>
      <c r="K50" s="679"/>
      <c r="L50" s="680"/>
      <c r="N50"/>
      <c r="O50"/>
      <c r="P50"/>
      <c r="Q50"/>
      <c r="R50"/>
      <c r="S50"/>
      <c r="T50"/>
      <c r="U50"/>
      <c r="V50"/>
      <c r="W50"/>
    </row>
    <row r="51" spans="2:23" ht="15" customHeight="1" x14ac:dyDescent="0.25">
      <c r="B51" s="753" t="s">
        <v>2</v>
      </c>
      <c r="C51" s="754"/>
      <c r="D51" s="754"/>
      <c r="E51" s="754"/>
      <c r="F51" s="754"/>
      <c r="G51" s="754"/>
      <c r="H51" s="754"/>
      <c r="I51" s="754"/>
      <c r="J51" s="754"/>
      <c r="K51" s="754"/>
      <c r="L51" s="755"/>
      <c r="M51"/>
      <c r="N51"/>
      <c r="O51"/>
      <c r="P51"/>
      <c r="Q51"/>
      <c r="R51"/>
      <c r="S51"/>
      <c r="T51"/>
      <c r="U51"/>
      <c r="V51"/>
      <c r="W51"/>
    </row>
    <row r="52" spans="2:23" ht="15" customHeight="1" x14ac:dyDescent="0.25">
      <c r="B52" s="756"/>
      <c r="C52" s="757"/>
      <c r="D52" s="757"/>
      <c r="E52" s="757"/>
      <c r="F52" s="757"/>
      <c r="G52" s="757"/>
      <c r="H52" s="757"/>
      <c r="I52" s="757"/>
      <c r="J52" s="757"/>
      <c r="K52" s="757"/>
      <c r="L52" s="758"/>
      <c r="M52"/>
      <c r="N52"/>
      <c r="O52"/>
      <c r="P52"/>
      <c r="Q52"/>
      <c r="R52"/>
      <c r="S52"/>
      <c r="T52"/>
      <c r="U52"/>
      <c r="V52"/>
      <c r="W52"/>
    </row>
    <row r="53" spans="2:23" ht="15" customHeight="1" x14ac:dyDescent="0.25">
      <c r="B53" s="756"/>
      <c r="C53" s="757"/>
      <c r="D53" s="757"/>
      <c r="E53" s="757"/>
      <c r="F53" s="757"/>
      <c r="G53" s="757"/>
      <c r="H53" s="757"/>
      <c r="I53" s="757"/>
      <c r="J53" s="757"/>
      <c r="K53" s="757"/>
      <c r="L53" s="758"/>
      <c r="M53"/>
      <c r="N53"/>
      <c r="O53"/>
      <c r="P53"/>
      <c r="Q53"/>
      <c r="R53"/>
      <c r="S53"/>
      <c r="T53"/>
      <c r="U53"/>
      <c r="V53"/>
      <c r="W53"/>
    </row>
    <row r="54" spans="2:23" ht="15" customHeight="1" x14ac:dyDescent="0.25">
      <c r="B54" s="756"/>
      <c r="C54" s="757"/>
      <c r="D54" s="757"/>
      <c r="E54" s="757"/>
      <c r="F54" s="757"/>
      <c r="G54" s="757"/>
      <c r="H54" s="757"/>
      <c r="I54" s="757"/>
      <c r="J54" s="757"/>
      <c r="K54" s="757"/>
      <c r="L54" s="758"/>
      <c r="M54"/>
      <c r="N54"/>
      <c r="O54"/>
      <c r="P54"/>
      <c r="Q54"/>
      <c r="R54"/>
      <c r="S54"/>
      <c r="T54"/>
      <c r="U54"/>
      <c r="V54"/>
      <c r="W54"/>
    </row>
    <row r="55" spans="2:23" ht="15" customHeight="1" x14ac:dyDescent="0.25">
      <c r="B55" s="756"/>
      <c r="C55" s="757"/>
      <c r="D55" s="757"/>
      <c r="E55" s="757"/>
      <c r="F55" s="757"/>
      <c r="G55" s="757"/>
      <c r="H55" s="757"/>
      <c r="I55" s="757"/>
      <c r="J55" s="757"/>
      <c r="K55" s="757"/>
      <c r="L55" s="758"/>
      <c r="M55"/>
      <c r="N55"/>
      <c r="O55"/>
      <c r="P55"/>
      <c r="Q55"/>
      <c r="R55"/>
      <c r="S55"/>
      <c r="T55"/>
      <c r="U55"/>
      <c r="V55"/>
      <c r="W55"/>
    </row>
    <row r="56" spans="2:23" ht="15" customHeight="1" x14ac:dyDescent="0.25">
      <c r="B56" s="756"/>
      <c r="C56" s="757"/>
      <c r="D56" s="757"/>
      <c r="E56" s="757"/>
      <c r="F56" s="757"/>
      <c r="G56" s="757"/>
      <c r="H56" s="757"/>
      <c r="I56" s="757"/>
      <c r="J56" s="757"/>
      <c r="K56" s="757"/>
      <c r="L56" s="758"/>
      <c r="M56"/>
      <c r="N56"/>
      <c r="O56"/>
      <c r="P56"/>
      <c r="Q56"/>
      <c r="R56"/>
      <c r="S56"/>
      <c r="T56"/>
      <c r="U56"/>
      <c r="V56"/>
      <c r="W56"/>
    </row>
    <row r="57" spans="2:23" ht="15" customHeight="1" x14ac:dyDescent="0.25">
      <c r="B57" s="756"/>
      <c r="C57" s="757"/>
      <c r="D57" s="757"/>
      <c r="E57" s="757"/>
      <c r="F57" s="757"/>
      <c r="G57" s="757"/>
      <c r="H57" s="757"/>
      <c r="I57" s="757"/>
      <c r="J57" s="757"/>
      <c r="K57" s="757"/>
      <c r="L57" s="758"/>
      <c r="M57"/>
      <c r="N57"/>
      <c r="O57"/>
      <c r="P57"/>
      <c r="Q57"/>
      <c r="R57"/>
      <c r="S57"/>
      <c r="T57"/>
      <c r="U57"/>
      <c r="V57"/>
      <c r="W57"/>
    </row>
    <row r="58" spans="2:23" ht="15" customHeight="1" x14ac:dyDescent="0.25">
      <c r="B58" s="756"/>
      <c r="C58" s="757"/>
      <c r="D58" s="757"/>
      <c r="E58" s="757"/>
      <c r="F58" s="757"/>
      <c r="G58" s="757"/>
      <c r="H58" s="757"/>
      <c r="I58" s="757"/>
      <c r="J58" s="757"/>
      <c r="K58" s="757"/>
      <c r="L58" s="758"/>
      <c r="M58"/>
      <c r="N58"/>
      <c r="O58"/>
      <c r="P58"/>
      <c r="Q58"/>
      <c r="R58"/>
      <c r="S58"/>
      <c r="T58"/>
      <c r="U58"/>
      <c r="V58"/>
      <c r="W58"/>
    </row>
    <row r="59" spans="2:23" ht="15" customHeight="1" x14ac:dyDescent="0.25">
      <c r="B59" s="756"/>
      <c r="C59" s="757"/>
      <c r="D59" s="757"/>
      <c r="E59" s="757"/>
      <c r="F59" s="757"/>
      <c r="G59" s="757"/>
      <c r="H59" s="757"/>
      <c r="I59" s="757"/>
      <c r="J59" s="757"/>
      <c r="K59" s="757"/>
      <c r="L59" s="758"/>
      <c r="M59"/>
      <c r="N59"/>
      <c r="O59"/>
      <c r="P59"/>
      <c r="Q59"/>
      <c r="R59"/>
      <c r="S59"/>
      <c r="T59"/>
      <c r="U59"/>
      <c r="V59"/>
      <c r="W59"/>
    </row>
    <row r="60" spans="2:23" ht="15" customHeight="1" x14ac:dyDescent="0.25">
      <c r="B60" s="756"/>
      <c r="C60" s="757"/>
      <c r="D60" s="757"/>
      <c r="E60" s="757"/>
      <c r="F60" s="757"/>
      <c r="G60" s="757"/>
      <c r="H60" s="757"/>
      <c r="I60" s="757"/>
      <c r="J60" s="757"/>
      <c r="K60" s="757"/>
      <c r="L60" s="758"/>
      <c r="M60"/>
      <c r="N60"/>
      <c r="O60"/>
      <c r="P60"/>
      <c r="Q60"/>
      <c r="R60"/>
      <c r="S60"/>
      <c r="T60"/>
      <c r="U60"/>
      <c r="V60"/>
      <c r="W60"/>
    </row>
    <row r="61" spans="2:23" ht="15" customHeight="1" thickBot="1" x14ac:dyDescent="0.3">
      <c r="B61" s="759"/>
      <c r="C61" s="760"/>
      <c r="D61" s="760"/>
      <c r="E61" s="760"/>
      <c r="F61" s="760"/>
      <c r="G61" s="760"/>
      <c r="H61" s="760"/>
      <c r="I61" s="760"/>
      <c r="J61" s="760"/>
      <c r="K61" s="760"/>
      <c r="L61" s="761"/>
      <c r="M61"/>
      <c r="N61"/>
      <c r="O61"/>
      <c r="P61"/>
      <c r="Q61"/>
      <c r="R61"/>
      <c r="S61"/>
      <c r="T61"/>
      <c r="U61"/>
      <c r="V61"/>
      <c r="W61"/>
    </row>
    <row r="62" spans="2:23" ht="15" customHeight="1" x14ac:dyDescent="0.25">
      <c r="L62"/>
      <c r="M62"/>
      <c r="N62"/>
      <c r="O62"/>
      <c r="P62"/>
      <c r="Q62"/>
      <c r="R62"/>
      <c r="S62"/>
      <c r="T62"/>
      <c r="U62"/>
      <c r="V62"/>
      <c r="W62"/>
    </row>
    <row r="63" spans="2:23" ht="15" customHeight="1" x14ac:dyDescent="0.25">
      <c r="N63"/>
      <c r="O63"/>
      <c r="P63"/>
      <c r="Q63"/>
      <c r="R63"/>
      <c r="S63"/>
      <c r="T63"/>
      <c r="U63"/>
      <c r="V63"/>
      <c r="W63"/>
    </row>
    <row r="64" spans="2:23" ht="15" customHeight="1" x14ac:dyDescent="0.25">
      <c r="N64"/>
      <c r="O64"/>
      <c r="P64"/>
      <c r="Q64"/>
      <c r="R64"/>
      <c r="S64"/>
      <c r="T64"/>
      <c r="U64"/>
      <c r="V64"/>
      <c r="W64"/>
    </row>
    <row r="65" spans="2:23" ht="15" customHeight="1" x14ac:dyDescent="0.25">
      <c r="N65"/>
      <c r="O65"/>
      <c r="P65"/>
      <c r="Q65"/>
      <c r="R65"/>
      <c r="S65"/>
      <c r="T65"/>
      <c r="U65"/>
      <c r="V65"/>
      <c r="W65"/>
    </row>
    <row r="66" spans="2:23" ht="15" customHeight="1" x14ac:dyDescent="0.25">
      <c r="N66"/>
      <c r="O66"/>
      <c r="P66"/>
      <c r="Q66"/>
      <c r="R66"/>
      <c r="S66"/>
      <c r="T66"/>
      <c r="U66"/>
      <c r="V66"/>
      <c r="W66"/>
    </row>
    <row r="67" spans="2:23" ht="15" customHeight="1" x14ac:dyDescent="0.25">
      <c r="N67"/>
      <c r="O67"/>
      <c r="P67"/>
      <c r="Q67"/>
      <c r="R67"/>
      <c r="S67"/>
      <c r="T67"/>
      <c r="U67"/>
      <c r="V67"/>
      <c r="W67"/>
    </row>
    <row r="68" spans="2:23" ht="15" customHeight="1" x14ac:dyDescent="0.25">
      <c r="N68"/>
      <c r="O68"/>
      <c r="P68"/>
      <c r="Q68"/>
      <c r="R68"/>
      <c r="S68"/>
      <c r="T68"/>
      <c r="U68"/>
      <c r="V68"/>
      <c r="W68"/>
    </row>
    <row r="69" spans="2:23" ht="15" customHeight="1" x14ac:dyDescent="0.25">
      <c r="N69"/>
      <c r="O69"/>
      <c r="P69"/>
      <c r="Q69"/>
      <c r="R69"/>
      <c r="S69"/>
      <c r="T69"/>
      <c r="U69"/>
      <c r="V69"/>
      <c r="W69"/>
    </row>
    <row r="70" spans="2:23" ht="15" customHeight="1" x14ac:dyDescent="0.25">
      <c r="N70"/>
      <c r="O70"/>
      <c r="P70"/>
      <c r="Q70"/>
      <c r="R70"/>
      <c r="S70"/>
      <c r="T70"/>
      <c r="U70"/>
      <c r="V70"/>
      <c r="W70"/>
    </row>
    <row r="71" spans="2:23" ht="15" customHeight="1" x14ac:dyDescent="0.25">
      <c r="N71"/>
      <c r="O71"/>
      <c r="P71"/>
      <c r="Q71"/>
      <c r="R71"/>
      <c r="S71"/>
      <c r="T71"/>
      <c r="U71"/>
      <c r="V71"/>
      <c r="W71"/>
    </row>
    <row r="72" spans="2:23" ht="15" customHeight="1" x14ac:dyDescent="0.25">
      <c r="N72"/>
      <c r="O72"/>
      <c r="P72"/>
      <c r="Q72"/>
      <c r="R72"/>
      <c r="S72"/>
      <c r="T72"/>
      <c r="U72"/>
      <c r="V72"/>
      <c r="W72"/>
    </row>
    <row r="73" spans="2:23" customFormat="1" ht="15" customHeight="1" x14ac:dyDescent="0.25">
      <c r="B73" s="1"/>
      <c r="C73" s="1"/>
      <c r="D73" s="1"/>
      <c r="E73" s="1"/>
      <c r="F73" s="1"/>
      <c r="G73" s="1"/>
      <c r="H73" s="1"/>
      <c r="I73" s="1"/>
      <c r="J73" s="1"/>
      <c r="K73" s="1"/>
    </row>
    <row r="74" spans="2:23" customFormat="1" ht="15" customHeight="1" x14ac:dyDescent="0.25">
      <c r="B74" s="1"/>
      <c r="C74" s="1"/>
      <c r="D74" s="1"/>
      <c r="E74" s="1"/>
      <c r="F74" s="1"/>
      <c r="G74" s="1"/>
      <c r="H74" s="1"/>
      <c r="I74" s="1"/>
      <c r="J74" s="1"/>
      <c r="K74" s="1"/>
    </row>
    <row r="75" spans="2:23" customFormat="1" ht="15" customHeight="1" x14ac:dyDescent="0.25">
      <c r="B75" s="1"/>
      <c r="C75" s="1"/>
      <c r="D75" s="1"/>
      <c r="E75" s="1"/>
      <c r="F75" s="1"/>
      <c r="G75" s="1"/>
      <c r="H75" s="1"/>
      <c r="I75" s="1"/>
      <c r="J75" s="1"/>
      <c r="K75" s="1"/>
    </row>
    <row r="76" spans="2:23" ht="15" customHeight="1" x14ac:dyDescent="0.25">
      <c r="N76"/>
      <c r="O76"/>
      <c r="P76"/>
      <c r="Q76"/>
      <c r="R76"/>
      <c r="S76"/>
      <c r="T76"/>
      <c r="U76"/>
      <c r="V76"/>
      <c r="W76"/>
    </row>
    <row r="77" spans="2:23" ht="15" customHeight="1" x14ac:dyDescent="0.25">
      <c r="N77"/>
      <c r="O77"/>
      <c r="P77"/>
      <c r="Q77"/>
      <c r="R77"/>
      <c r="S77"/>
      <c r="T77"/>
      <c r="U77"/>
      <c r="V77"/>
      <c r="W77"/>
    </row>
    <row r="78" spans="2:23" ht="15" customHeight="1" x14ac:dyDescent="0.25">
      <c r="N78"/>
      <c r="O78"/>
      <c r="P78"/>
      <c r="Q78"/>
      <c r="R78"/>
      <c r="S78"/>
      <c r="T78"/>
      <c r="U78"/>
      <c r="V78"/>
      <c r="W78"/>
    </row>
    <row r="79" spans="2:23" ht="15" customHeight="1" x14ac:dyDescent="0.25">
      <c r="N79"/>
      <c r="O79"/>
      <c r="P79"/>
      <c r="Q79"/>
      <c r="R79"/>
      <c r="S79"/>
      <c r="T79"/>
      <c r="U79"/>
      <c r="V79"/>
      <c r="W79"/>
    </row>
    <row r="80" spans="2:23" ht="15" customHeight="1" x14ac:dyDescent="0.25">
      <c r="N80"/>
      <c r="O80"/>
      <c r="P80"/>
      <c r="Q80"/>
      <c r="R80"/>
      <c r="S80"/>
      <c r="T80"/>
      <c r="U80"/>
      <c r="V80"/>
      <c r="W80"/>
    </row>
    <row r="81" spans="14:23" ht="15" customHeight="1" x14ac:dyDescent="0.25">
      <c r="N81"/>
      <c r="O81"/>
      <c r="P81"/>
      <c r="Q81"/>
      <c r="R81"/>
      <c r="S81"/>
      <c r="T81"/>
      <c r="U81"/>
      <c r="V81"/>
      <c r="W81"/>
    </row>
    <row r="82" spans="14:23" ht="15" customHeight="1" x14ac:dyDescent="0.25">
      <c r="N82"/>
      <c r="O82"/>
      <c r="P82"/>
      <c r="Q82"/>
      <c r="R82"/>
      <c r="S82"/>
      <c r="T82"/>
      <c r="U82"/>
      <c r="V82"/>
      <c r="W82"/>
    </row>
    <row r="83" spans="14:23" ht="15" customHeight="1" x14ac:dyDescent="0.25">
      <c r="N83"/>
      <c r="O83"/>
      <c r="P83"/>
      <c r="Q83"/>
      <c r="R83"/>
      <c r="S83"/>
      <c r="T83"/>
      <c r="U83"/>
      <c r="V83"/>
      <c r="W83"/>
    </row>
    <row r="84" spans="14:23" ht="15" customHeight="1" x14ac:dyDescent="0.25">
      <c r="N84"/>
      <c r="O84"/>
      <c r="P84"/>
      <c r="Q84"/>
      <c r="R84"/>
      <c r="S84"/>
      <c r="T84"/>
      <c r="U84"/>
      <c r="V84"/>
      <c r="W84"/>
    </row>
  </sheetData>
  <sheetProtection algorithmName="SHA-512" hashValue="rNo13fMqxQMUYb4JlBjNk9ZqlRrJu0I7fVhTdplJqLzoB+UBMHRRGYWriXpe3l4EHYOCB6+3BFPM6+NuTmBHYg==" saltValue="S/Zmi0umr19XPZ71Ol+Enw==" spinCount="100000" sheet="1" objects="1" scenarios="1"/>
  <mergeCells count="41">
    <mergeCell ref="J25:L27"/>
    <mergeCell ref="J21:L22"/>
    <mergeCell ref="C6:D6"/>
    <mergeCell ref="E6:G6"/>
    <mergeCell ref="J6:K6"/>
    <mergeCell ref="C8:D8"/>
    <mergeCell ref="E8:J8"/>
    <mergeCell ref="B18:F18"/>
    <mergeCell ref="B19:F19"/>
    <mergeCell ref="B20:F20"/>
    <mergeCell ref="I20:J20"/>
    <mergeCell ref="B21:F21"/>
    <mergeCell ref="B22:F22"/>
    <mergeCell ref="B24:F24"/>
    <mergeCell ref="B25:F25"/>
    <mergeCell ref="B2:L4"/>
    <mergeCell ref="B10:L10"/>
    <mergeCell ref="B17:F17"/>
    <mergeCell ref="H17:I17"/>
    <mergeCell ref="B11:K11"/>
    <mergeCell ref="B12:K12"/>
    <mergeCell ref="B16:F16"/>
    <mergeCell ref="H16:I16"/>
    <mergeCell ref="B31:F31"/>
    <mergeCell ref="H31:I31"/>
    <mergeCell ref="B32:F32"/>
    <mergeCell ref="H32:I32"/>
    <mergeCell ref="B33:F33"/>
    <mergeCell ref="B34:F34"/>
    <mergeCell ref="B35:F35"/>
    <mergeCell ref="I35:J35"/>
    <mergeCell ref="B36:F36"/>
    <mergeCell ref="B37:F37"/>
    <mergeCell ref="J48:L48"/>
    <mergeCell ref="B50:L50"/>
    <mergeCell ref="B51:L61"/>
    <mergeCell ref="J36:L37"/>
    <mergeCell ref="B45:C47"/>
    <mergeCell ref="B39:F39"/>
    <mergeCell ref="B40:F40"/>
    <mergeCell ref="J40:L42"/>
  </mergeCells>
  <pageMargins left="0.75" right="0.5" top="1" bottom="0.75" header="0.3" footer="0.3"/>
  <pageSetup scale="7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AB59"/>
  <sheetViews>
    <sheetView showGridLines="0" showRowColHeaders="0" workbookViewId="0">
      <selection activeCell="D6" sqref="D6:E6"/>
    </sheetView>
  </sheetViews>
  <sheetFormatPr defaultRowHeight="15" x14ac:dyDescent="0.25"/>
  <cols>
    <col min="1" max="1" width="2.42578125" style="130" customWidth="1"/>
    <col min="2" max="9" width="20.7109375" style="130" customWidth="1"/>
    <col min="10" max="10" width="9.140625" style="130"/>
    <col min="11" max="11" width="13.42578125" style="130" hidden="1" customWidth="1"/>
    <col min="12" max="13" width="0" style="130" hidden="1" customWidth="1"/>
    <col min="14" max="26" width="9.140625" style="130"/>
    <col min="27" max="27" width="25" style="130" customWidth="1"/>
    <col min="28" max="28" width="139.5703125" style="130" customWidth="1"/>
    <col min="29" max="16384" width="9.140625" style="130"/>
  </cols>
  <sheetData>
    <row r="1" spans="2:28" ht="15.75" thickBot="1" x14ac:dyDescent="0.25">
      <c r="I1" s="266">
        <v>2021</v>
      </c>
    </row>
    <row r="2" spans="2:28" x14ac:dyDescent="0.25">
      <c r="B2" s="831" t="s">
        <v>346</v>
      </c>
      <c r="C2" s="832"/>
      <c r="D2" s="832"/>
      <c r="E2" s="832"/>
      <c r="F2" s="832"/>
      <c r="G2" s="832"/>
      <c r="H2" s="832"/>
      <c r="I2" s="833"/>
    </row>
    <row r="3" spans="2:28" x14ac:dyDescent="0.25">
      <c r="B3" s="834"/>
      <c r="C3" s="835"/>
      <c r="D3" s="835"/>
      <c r="E3" s="835"/>
      <c r="F3" s="835"/>
      <c r="G3" s="835"/>
      <c r="H3" s="835"/>
      <c r="I3" s="836"/>
    </row>
    <row r="4" spans="2:28" ht="15.75" thickBot="1" x14ac:dyDescent="0.3">
      <c r="B4" s="837"/>
      <c r="C4" s="838"/>
      <c r="D4" s="838"/>
      <c r="E4" s="838"/>
      <c r="F4" s="838"/>
      <c r="G4" s="838"/>
      <c r="H4" s="838"/>
      <c r="I4" s="839"/>
    </row>
    <row r="5" spans="2:28" ht="15.75" customHeight="1" thickBot="1" x14ac:dyDescent="0.3">
      <c r="B5" s="282"/>
      <c r="C5" s="283"/>
      <c r="D5" s="283"/>
      <c r="E5" s="283"/>
      <c r="F5" s="283"/>
      <c r="G5" s="283"/>
      <c r="H5" s="283"/>
      <c r="I5" s="284"/>
      <c r="J5" s="285"/>
      <c r="K5" s="285"/>
      <c r="L5" s="285"/>
      <c r="M5" s="285"/>
      <c r="N5" s="285"/>
      <c r="O5" s="285"/>
      <c r="P5" s="285"/>
      <c r="Q5" s="285"/>
      <c r="R5" s="285"/>
      <c r="S5" s="285"/>
      <c r="T5" s="285"/>
      <c r="U5" s="285"/>
      <c r="V5" s="285"/>
      <c r="W5" s="285"/>
      <c r="X5" s="285"/>
      <c r="Z5" s="285"/>
    </row>
    <row r="6" spans="2:28" ht="15.75" customHeight="1" thickBot="1" x14ac:dyDescent="0.3">
      <c r="B6" s="840" t="s">
        <v>270</v>
      </c>
      <c r="C6" s="841"/>
      <c r="D6" s="797" t="s">
        <v>2</v>
      </c>
      <c r="E6" s="798"/>
      <c r="F6" s="286" t="s">
        <v>246</v>
      </c>
      <c r="G6" s="787" t="s">
        <v>2</v>
      </c>
      <c r="H6" s="788"/>
      <c r="I6" s="287"/>
      <c r="J6" s="285"/>
      <c r="K6" s="285"/>
      <c r="L6" s="285"/>
      <c r="M6" s="285"/>
      <c r="N6" s="285"/>
      <c r="O6" s="285"/>
      <c r="P6" s="285"/>
      <c r="Q6" s="285"/>
      <c r="R6" s="285"/>
      <c r="S6" s="285"/>
      <c r="T6" s="285"/>
      <c r="U6" s="285"/>
      <c r="V6" s="285"/>
      <c r="W6" s="285"/>
      <c r="X6" s="285"/>
      <c r="Y6" s="285" t="s">
        <v>254</v>
      </c>
      <c r="Z6" s="285"/>
      <c r="AA6" s="130" t="s">
        <v>30</v>
      </c>
      <c r="AB6" s="288" t="s">
        <v>255</v>
      </c>
    </row>
    <row r="7" spans="2:28" ht="15.75" customHeight="1" thickBot="1" x14ac:dyDescent="0.3">
      <c r="B7" s="289"/>
      <c r="C7" s="290"/>
      <c r="D7" s="290"/>
      <c r="E7" s="290"/>
      <c r="F7" s="290"/>
      <c r="G7" s="290"/>
      <c r="H7" s="290"/>
      <c r="I7" s="291"/>
      <c r="J7" s="285"/>
      <c r="K7" s="285"/>
      <c r="L7" s="285"/>
      <c r="M7" s="285"/>
      <c r="N7" s="285"/>
      <c r="O7" s="285"/>
      <c r="P7" s="285"/>
      <c r="Q7" s="285"/>
      <c r="R7" s="285"/>
      <c r="S7" s="285"/>
      <c r="T7" s="285"/>
      <c r="U7" s="285"/>
      <c r="V7" s="285"/>
      <c r="W7" s="285"/>
      <c r="X7" s="285"/>
      <c r="Y7" s="285" t="s">
        <v>256</v>
      </c>
      <c r="Z7" s="285"/>
      <c r="AA7" s="130" t="s">
        <v>257</v>
      </c>
      <c r="AB7" s="288" t="s">
        <v>258</v>
      </c>
    </row>
    <row r="8" spans="2:28" ht="15.75" customHeight="1" thickBot="1" x14ac:dyDescent="0.3">
      <c r="B8" s="823" t="s">
        <v>234</v>
      </c>
      <c r="C8" s="824"/>
      <c r="D8" s="292" t="s">
        <v>247</v>
      </c>
      <c r="E8" s="804" t="s">
        <v>248</v>
      </c>
      <c r="F8" s="804"/>
      <c r="G8" s="819"/>
      <c r="H8" s="804" t="s">
        <v>63</v>
      </c>
      <c r="I8" s="805"/>
      <c r="J8" s="285"/>
      <c r="K8" s="285"/>
      <c r="L8" s="285"/>
      <c r="M8" s="285"/>
      <c r="N8" s="285"/>
      <c r="O8" s="285"/>
      <c r="P8" s="285"/>
      <c r="Q8" s="285"/>
      <c r="R8" s="285"/>
      <c r="S8" s="285"/>
      <c r="T8" s="285"/>
      <c r="U8" s="285"/>
      <c r="V8" s="285"/>
      <c r="W8" s="285"/>
      <c r="X8" s="285"/>
      <c r="Y8" s="285" t="s">
        <v>259</v>
      </c>
      <c r="Z8" s="285"/>
      <c r="AA8" s="130" t="s">
        <v>260</v>
      </c>
      <c r="AB8" s="288" t="s">
        <v>261</v>
      </c>
    </row>
    <row r="9" spans="2:28" ht="15.75" customHeight="1" thickBot="1" x14ac:dyDescent="0.3">
      <c r="B9" s="825"/>
      <c r="C9" s="826"/>
      <c r="D9" s="293">
        <v>0</v>
      </c>
      <c r="E9" s="814" t="str">
        <f>IF(E10="hourly",TEXT(D9,"$##,#")&amp;"  x  "&amp;TEXT(F11,0)&amp;" x  52  /  12",IF(E10="weekly",TEXT(D9,"$##,#")&amp;"  x  52  /  12",IF(E10="every two weeks",TEXT(D9,"$##,#")&amp;"    x   26  /  12",IF(E10="twice a month",TEXT(D9,"$##,#")&amp;"*24 / 12",IF(E10="monthly",TEXT(D9,"$##,#"),IF(E10="annually",TEXT(D9,"$##,#")&amp;"  / 12",""))))))</f>
        <v/>
      </c>
      <c r="F9" s="815"/>
      <c r="G9" s="816"/>
      <c r="H9" s="858" t="str">
        <f>IF(E10="hourly",D9*F11*52/12,IF(E10="every two weeks",D9*26/12,IF(E10="weekly", D9*52/12,IF(E10="twice a month",D9*24/12,IF(E10="monthly",D9,IF(E10="annually",D9/12,""))))))</f>
        <v/>
      </c>
      <c r="I9" s="859"/>
      <c r="J9" s="285"/>
      <c r="K9" s="285"/>
      <c r="L9" s="285"/>
      <c r="M9" s="285"/>
      <c r="N9" s="285"/>
      <c r="O9" s="285"/>
      <c r="P9" s="285"/>
      <c r="Q9" s="285"/>
      <c r="R9" s="285"/>
      <c r="S9" s="285"/>
      <c r="T9" s="285"/>
      <c r="U9" s="285"/>
      <c r="V9" s="285"/>
      <c r="W9" s="285"/>
      <c r="X9" s="285"/>
      <c r="Y9" s="285" t="s">
        <v>262</v>
      </c>
      <c r="Z9" s="285"/>
      <c r="AA9" s="130" t="s">
        <v>263</v>
      </c>
      <c r="AB9" s="288" t="s">
        <v>264</v>
      </c>
    </row>
    <row r="10" spans="2:28" ht="59.25" customHeight="1" thickBot="1" x14ac:dyDescent="0.3">
      <c r="B10" s="825"/>
      <c r="C10" s="826"/>
      <c r="D10" s="294" t="s">
        <v>427</v>
      </c>
      <c r="E10" s="295"/>
      <c r="F10" s="285"/>
      <c r="G10" s="795" t="s">
        <v>249</v>
      </c>
      <c r="H10" s="296"/>
      <c r="I10" s="297" t="s">
        <v>266</v>
      </c>
      <c r="J10" s="298"/>
      <c r="K10" s="285"/>
      <c r="L10" s="285"/>
      <c r="M10" s="285"/>
      <c r="N10" s="285"/>
      <c r="O10" s="285"/>
      <c r="P10" s="285"/>
      <c r="Q10" s="285"/>
      <c r="R10" s="285"/>
      <c r="S10" s="285"/>
      <c r="T10" s="285"/>
      <c r="U10" s="285"/>
      <c r="V10" s="285"/>
      <c r="W10" s="285"/>
      <c r="X10" s="285"/>
      <c r="Y10" s="285" t="s">
        <v>30</v>
      </c>
      <c r="Z10" s="285"/>
    </row>
    <row r="11" spans="2:28" ht="45" customHeight="1" thickBot="1" x14ac:dyDescent="0.3">
      <c r="B11" s="827"/>
      <c r="C11" s="828"/>
      <c r="D11" s="791" t="str">
        <f>IF(E10="hourly","Enter the number of hours a week the borrower works in the pink box."," ")</f>
        <v xml:space="preserve"> </v>
      </c>
      <c r="E11" s="792"/>
      <c r="F11" s="299"/>
      <c r="G11" s="796"/>
      <c r="H11" s="300"/>
      <c r="I11" s="291" t="s">
        <v>267</v>
      </c>
      <c r="J11" s="285"/>
      <c r="K11" s="285"/>
      <c r="L11" s="285"/>
      <c r="M11" s="285"/>
      <c r="N11" s="285"/>
      <c r="O11" s="285"/>
      <c r="P11" s="285"/>
      <c r="Q11" s="285"/>
      <c r="R11" s="285"/>
      <c r="S11" s="285"/>
      <c r="T11" s="285"/>
      <c r="U11" s="285"/>
      <c r="V11" s="285"/>
      <c r="W11" s="285"/>
      <c r="X11" s="285"/>
      <c r="Y11" s="285" t="s">
        <v>265</v>
      </c>
      <c r="Z11" s="285"/>
    </row>
    <row r="12" spans="2:28" ht="15.75" customHeight="1" thickBot="1" x14ac:dyDescent="0.3">
      <c r="B12" s="301" t="s">
        <v>250</v>
      </c>
      <c r="C12" s="302"/>
      <c r="D12" s="303" t="s">
        <v>251</v>
      </c>
      <c r="E12" s="302"/>
      <c r="F12" s="304" t="s">
        <v>252</v>
      </c>
      <c r="G12" s="305" t="str">
        <f>IF(C12=0," ",((DAY(DATE(YEAR(C12),MONTH(C12)+1,0)-(DAY(C12)-1))/DAY(DATE(YEAR(C12),MONTH(C12)+1,0))))+DAY(E12)/(DAY(DATE(YEAR(E12),MONTH(E12)+1,0)))+K17)</f>
        <v xml:space="preserve"> </v>
      </c>
      <c r="H12" s="306"/>
      <c r="I12" s="307"/>
      <c r="J12" s="285"/>
      <c r="K12" s="308">
        <f>DAY(DATE(YEAR(C12),MONTH(C12)+1,0))-DAY(C12)+1</f>
        <v>32</v>
      </c>
      <c r="L12" s="309">
        <f>DAY(DATE(YEAR(C12),MONTH(C12)+1,0))</f>
        <v>31</v>
      </c>
      <c r="M12" s="130">
        <f>+K12/L12</f>
        <v>1.032258064516129</v>
      </c>
      <c r="N12" s="285"/>
      <c r="O12" s="285"/>
      <c r="P12" s="285"/>
      <c r="Q12" s="285"/>
      <c r="R12" s="285"/>
      <c r="S12" s="285"/>
      <c r="T12" s="285"/>
      <c r="U12" s="285"/>
      <c r="V12" s="285"/>
      <c r="W12" s="285"/>
      <c r="X12" s="285"/>
      <c r="Y12" s="285"/>
      <c r="Z12" s="285"/>
    </row>
    <row r="13" spans="2:28" ht="15.75" customHeight="1" x14ac:dyDescent="0.25">
      <c r="B13" s="825" t="s">
        <v>253</v>
      </c>
      <c r="C13" s="829"/>
      <c r="D13" s="310"/>
      <c r="E13" s="809" t="s">
        <v>71</v>
      </c>
      <c r="F13" s="830"/>
      <c r="G13" s="830"/>
      <c r="H13" s="311" t="s">
        <v>269</v>
      </c>
      <c r="I13" s="312" t="s">
        <v>63</v>
      </c>
      <c r="J13" s="285"/>
      <c r="K13" s="309">
        <f>DAY(E12)</f>
        <v>0</v>
      </c>
      <c r="L13" s="309">
        <f>DAY(DATE(YEAR(E12),MONTH(E12)+1,0))</f>
        <v>31</v>
      </c>
      <c r="M13" s="130">
        <f>+K13/L13</f>
        <v>0</v>
      </c>
      <c r="N13" s="285"/>
      <c r="O13" s="285"/>
      <c r="P13" s="285"/>
      <c r="Q13" s="285"/>
      <c r="R13" s="285"/>
      <c r="S13" s="285"/>
      <c r="T13" s="285"/>
      <c r="U13" s="285"/>
      <c r="V13" s="285"/>
      <c r="W13" s="285"/>
      <c r="X13" s="285"/>
      <c r="Y13" s="285"/>
      <c r="Z13" s="285"/>
    </row>
    <row r="14" spans="2:28" ht="15.75" customHeight="1" x14ac:dyDescent="0.25">
      <c r="B14" s="825"/>
      <c r="C14" s="829"/>
      <c r="D14" s="313" t="s">
        <v>491</v>
      </c>
      <c r="E14" s="793">
        <v>0</v>
      </c>
      <c r="F14" s="811"/>
      <c r="G14" s="811"/>
      <c r="H14" s="314">
        <v>0</v>
      </c>
      <c r="I14" s="315" t="e">
        <f>E14/H14</f>
        <v>#DIV/0!</v>
      </c>
      <c r="J14" s="285"/>
      <c r="K14" s="316">
        <f>+E12-C12</f>
        <v>0</v>
      </c>
      <c r="M14" s="130">
        <f>+M13+M12</f>
        <v>1.032258064516129</v>
      </c>
      <c r="N14" s="285"/>
      <c r="O14" s="285"/>
      <c r="P14" s="285"/>
      <c r="Q14" s="285"/>
      <c r="R14" s="285"/>
      <c r="S14" s="285"/>
      <c r="T14" s="285"/>
      <c r="U14" s="285"/>
      <c r="V14" s="285"/>
      <c r="W14" s="285"/>
      <c r="X14" s="285"/>
      <c r="Y14" s="285"/>
      <c r="Z14" s="285"/>
    </row>
    <row r="15" spans="2:28" ht="15.75" customHeight="1" x14ac:dyDescent="0.25">
      <c r="B15" s="825"/>
      <c r="C15" s="829"/>
      <c r="D15" s="317">
        <v>2020</v>
      </c>
      <c r="E15" s="793">
        <v>0</v>
      </c>
      <c r="F15" s="794"/>
      <c r="G15" s="794"/>
      <c r="H15" s="314">
        <v>0</v>
      </c>
      <c r="I15" s="315" t="e">
        <f>IF(H15&lt;&gt;"",E15/H15,0)</f>
        <v>#DIV/0!</v>
      </c>
      <c r="J15" s="285"/>
      <c r="K15" s="318">
        <f>+K14-K13-K12</f>
        <v>-32</v>
      </c>
      <c r="N15" s="285"/>
      <c r="O15" s="285"/>
      <c r="P15" s="285"/>
      <c r="Q15" s="285"/>
      <c r="R15" s="285"/>
      <c r="S15" s="285"/>
      <c r="T15" s="285"/>
      <c r="U15" s="285"/>
      <c r="V15" s="285"/>
      <c r="W15" s="285"/>
      <c r="X15" s="285"/>
      <c r="Y15" s="285"/>
      <c r="Z15" s="285"/>
    </row>
    <row r="16" spans="2:28" ht="15.75" customHeight="1" x14ac:dyDescent="0.25">
      <c r="B16" s="825"/>
      <c r="C16" s="829"/>
      <c r="D16" s="319">
        <v>2019</v>
      </c>
      <c r="E16" s="799">
        <v>0</v>
      </c>
      <c r="F16" s="800"/>
      <c r="G16" s="801"/>
      <c r="H16" s="320">
        <v>0</v>
      </c>
      <c r="I16" s="315" t="e">
        <f>IF(H16&lt;&gt;"",E16/H16,0)</f>
        <v>#DIV/0!</v>
      </c>
      <c r="J16" s="285"/>
      <c r="K16" s="130">
        <f>+K15/30.1</f>
        <v>-1.0631229235880397</v>
      </c>
      <c r="N16" s="285"/>
      <c r="O16" s="285"/>
      <c r="P16" s="285"/>
      <c r="Q16" s="285"/>
      <c r="R16" s="285"/>
      <c r="S16" s="285"/>
      <c r="T16" s="285"/>
      <c r="U16" s="285"/>
      <c r="V16" s="285"/>
      <c r="W16" s="285"/>
      <c r="X16" s="285"/>
      <c r="Y16" s="285"/>
      <c r="Z16" s="285"/>
    </row>
    <row r="17" spans="2:26" ht="15.75" customHeight="1" thickBot="1" x14ac:dyDescent="0.3">
      <c r="B17" s="825"/>
      <c r="C17" s="829"/>
      <c r="D17" s="321" t="s">
        <v>177</v>
      </c>
      <c r="E17" s="856">
        <f>IF(E15+E14+E16&lt;&gt;0,E14+E15+E16,0)</f>
        <v>0</v>
      </c>
      <c r="F17" s="857"/>
      <c r="G17" s="857"/>
      <c r="H17" s="322">
        <f>H14+H15+H16</f>
        <v>0</v>
      </c>
      <c r="I17" s="323" t="e">
        <f>IF(H17&lt;&gt;"",E17/H17,0)</f>
        <v>#DIV/0!</v>
      </c>
      <c r="J17" s="285"/>
      <c r="K17" s="130">
        <f>ROUND(K16,0)</f>
        <v>-1</v>
      </c>
      <c r="N17" s="285"/>
      <c r="O17" s="285"/>
      <c r="P17" s="285"/>
      <c r="Q17" s="285"/>
      <c r="R17" s="285"/>
      <c r="S17" s="285"/>
      <c r="T17" s="285"/>
      <c r="U17" s="285"/>
      <c r="V17" s="285"/>
      <c r="W17" s="285"/>
      <c r="X17" s="285"/>
      <c r="Y17" s="285"/>
      <c r="Z17" s="285"/>
    </row>
    <row r="18" spans="2:26" ht="15.75" customHeight="1" thickBot="1" x14ac:dyDescent="0.3">
      <c r="B18" s="825"/>
      <c r="C18" s="829"/>
      <c r="D18" s="324"/>
      <c r="E18" s="325" t="s">
        <v>2</v>
      </c>
      <c r="F18" s="325" t="s">
        <v>2</v>
      </c>
      <c r="G18" s="310" t="s">
        <v>177</v>
      </c>
      <c r="H18" s="311" t="s">
        <v>268</v>
      </c>
      <c r="I18" s="312" t="s">
        <v>63</v>
      </c>
      <c r="J18" s="285"/>
      <c r="K18" s="285"/>
      <c r="L18" s="285"/>
      <c r="M18" s="285"/>
      <c r="N18" s="285"/>
      <c r="O18" s="285"/>
      <c r="P18" s="285"/>
      <c r="Q18" s="285"/>
      <c r="R18" s="285"/>
      <c r="S18" s="285"/>
      <c r="T18" s="285"/>
      <c r="U18" s="285"/>
      <c r="V18" s="285"/>
      <c r="W18" s="285"/>
      <c r="X18" s="285"/>
      <c r="Y18" s="285"/>
      <c r="Z18" s="285"/>
    </row>
    <row r="19" spans="2:26" ht="15.75" customHeight="1" thickBot="1" x14ac:dyDescent="0.3">
      <c r="B19" s="823" t="s">
        <v>234</v>
      </c>
      <c r="C19" s="824"/>
      <c r="D19" s="292" t="s">
        <v>247</v>
      </c>
      <c r="E19" s="804" t="s">
        <v>248</v>
      </c>
      <c r="F19" s="804"/>
      <c r="G19" s="819"/>
      <c r="H19" s="804" t="s">
        <v>63</v>
      </c>
      <c r="I19" s="805"/>
      <c r="J19" s="285"/>
      <c r="K19" s="285"/>
      <c r="L19" s="285"/>
      <c r="M19" s="285"/>
      <c r="N19" s="285"/>
      <c r="O19" s="285"/>
      <c r="P19" s="285"/>
      <c r="Q19" s="285"/>
      <c r="R19" s="285"/>
      <c r="S19" s="285"/>
      <c r="T19" s="285"/>
      <c r="U19" s="285"/>
      <c r="V19" s="285"/>
      <c r="W19" s="285"/>
      <c r="X19" s="285"/>
      <c r="Y19" s="285"/>
      <c r="Z19" s="285"/>
    </row>
    <row r="20" spans="2:26" ht="15.75" customHeight="1" thickBot="1" x14ac:dyDescent="0.3">
      <c r="B20" s="825"/>
      <c r="C20" s="826"/>
      <c r="D20" s="293">
        <v>0</v>
      </c>
      <c r="E20" s="806" t="str">
        <f>IF(E21="hourly",TEXT(D20,"$##,#")&amp;"  x  "&amp;TEXT(F22,0)&amp;" x  52  /  12",IF(E21="weekly",TEXT(D20,"$##,#")&amp;"  x  52  /  12",IF(E21="every two weeks",TEXT(D20,"$##,#")&amp;"    x   26  /  12",IF(E21="twice a month",TEXT(D20,"$##,#")&amp;"*24 / 12",IF(E21="monthly",TEXT(D20,"$##,#"),IF(E21="annually",TEXT(D20,"$##,#")&amp;"  / 12",""))))))</f>
        <v/>
      </c>
      <c r="F20" s="807"/>
      <c r="G20" s="808"/>
      <c r="H20" s="812" t="str">
        <f>IF(E21="hourly",D20*F22*52/12,IF(E21="every two weeks",D20*26/12,IF(E21="weekly",D20*52/12,IF(E21="twice a month",D20*24/12,IF(E21="monthly",D20,IF(E21="annually",D20/12,""))))))</f>
        <v/>
      </c>
      <c r="I20" s="813"/>
      <c r="J20" s="285"/>
      <c r="K20" s="285"/>
      <c r="L20" s="285"/>
      <c r="M20" s="285"/>
      <c r="N20" s="285"/>
      <c r="O20" s="285"/>
      <c r="P20" s="285"/>
      <c r="Q20" s="285"/>
      <c r="R20" s="285"/>
      <c r="S20" s="285"/>
      <c r="T20" s="285"/>
      <c r="U20" s="285"/>
      <c r="V20" s="285"/>
      <c r="W20" s="285"/>
      <c r="X20" s="285"/>
      <c r="Y20" s="285"/>
      <c r="Z20" s="285"/>
    </row>
    <row r="21" spans="2:26" ht="66.75" customHeight="1" thickBot="1" x14ac:dyDescent="0.3">
      <c r="B21" s="825"/>
      <c r="C21" s="826"/>
      <c r="D21" s="326" t="s">
        <v>427</v>
      </c>
      <c r="E21" s="295"/>
      <c r="F21" s="285"/>
      <c r="G21" s="795" t="s">
        <v>249</v>
      </c>
      <c r="H21" s="327"/>
      <c r="I21" s="297" t="s">
        <v>266</v>
      </c>
      <c r="J21" s="285"/>
      <c r="K21" s="285"/>
      <c r="L21" s="285"/>
      <c r="M21" s="285"/>
      <c r="N21" s="285"/>
      <c r="O21" s="285"/>
      <c r="P21" s="285"/>
      <c r="Q21" s="285"/>
      <c r="R21" s="285"/>
      <c r="S21" s="285"/>
      <c r="T21" s="285"/>
      <c r="U21" s="285"/>
      <c r="V21" s="285"/>
      <c r="W21" s="285"/>
      <c r="X21" s="285"/>
      <c r="Y21" s="285"/>
      <c r="Z21" s="285"/>
    </row>
    <row r="22" spans="2:26" ht="45" customHeight="1" thickBot="1" x14ac:dyDescent="0.3">
      <c r="B22" s="827"/>
      <c r="C22" s="828"/>
      <c r="D22" s="791" t="str">
        <f>IF(E21="hourly","Enter the number of hours a week the borrower works in the pink box."," ")</f>
        <v xml:space="preserve"> </v>
      </c>
      <c r="E22" s="792"/>
      <c r="F22" s="299"/>
      <c r="G22" s="796"/>
      <c r="H22" s="290"/>
      <c r="I22" s="291" t="s">
        <v>267</v>
      </c>
      <c r="J22" s="285"/>
      <c r="K22" s="285"/>
      <c r="L22" s="285"/>
      <c r="M22" s="285"/>
      <c r="N22" s="285"/>
      <c r="O22" s="285"/>
      <c r="P22" s="285"/>
      <c r="Q22" s="285"/>
      <c r="R22" s="285"/>
      <c r="S22" s="285"/>
      <c r="T22" s="285"/>
      <c r="U22" s="285"/>
      <c r="V22" s="285"/>
      <c r="W22" s="285"/>
      <c r="X22" s="285"/>
      <c r="Y22" s="285"/>
      <c r="Z22" s="285"/>
    </row>
    <row r="23" spans="2:26" ht="15.75" customHeight="1" thickBot="1" x14ac:dyDescent="0.3">
      <c r="B23" s="289" t="s">
        <v>250</v>
      </c>
      <c r="C23" s="328"/>
      <c r="D23" s="303" t="s">
        <v>251</v>
      </c>
      <c r="E23" s="329"/>
      <c r="F23" s="330" t="s">
        <v>252</v>
      </c>
      <c r="G23" s="331" t="str">
        <f>IF(C23=0," ",((DAY(DATE(YEAR(C23),MONTH(C23)+1,0)-(DAY(C23)-1))/DAY(DATE(YEAR(C23),MONTH(C23)+1,0))))+DAY(E23)/(DAY(DATE(YEAR(E23),MONTH(E23)+1,0)))+K28)</f>
        <v xml:space="preserve"> </v>
      </c>
      <c r="H23" s="285"/>
      <c r="I23" s="332"/>
      <c r="J23" s="285"/>
      <c r="K23" s="308">
        <f>DAY(DATE(YEAR(C23),MONTH(C23)+1,0))-DAY(C23)+1</f>
        <v>32</v>
      </c>
      <c r="L23" s="309">
        <f>DAY(DATE(YEAR(C23),MONTH(C23)+1,0))</f>
        <v>31</v>
      </c>
      <c r="M23" s="130">
        <f>+K23/L23</f>
        <v>1.032258064516129</v>
      </c>
      <c r="N23" s="285"/>
      <c r="O23" s="285"/>
      <c r="P23" s="285"/>
      <c r="Q23" s="285"/>
      <c r="R23" s="285"/>
      <c r="S23" s="285"/>
      <c r="T23" s="285"/>
      <c r="U23" s="285"/>
      <c r="V23" s="285"/>
      <c r="W23" s="285"/>
      <c r="X23" s="285"/>
      <c r="Y23" s="285"/>
      <c r="Z23" s="285"/>
    </row>
    <row r="24" spans="2:26" ht="15.75" customHeight="1" x14ac:dyDescent="0.25">
      <c r="B24" s="823" t="s">
        <v>253</v>
      </c>
      <c r="C24" s="854"/>
      <c r="D24" s="310"/>
      <c r="E24" s="809" t="s">
        <v>71</v>
      </c>
      <c r="F24" s="810"/>
      <c r="G24" s="810"/>
      <c r="H24" s="333" t="s">
        <v>269</v>
      </c>
      <c r="I24" s="334" t="s">
        <v>63</v>
      </c>
      <c r="J24" s="285"/>
      <c r="K24" s="309">
        <f>DAY(E23)</f>
        <v>0</v>
      </c>
      <c r="L24" s="309">
        <f>DAY(DATE(YEAR(E23),MONTH(E23)+1,0))</f>
        <v>31</v>
      </c>
      <c r="M24" s="130">
        <f>+K24/L24</f>
        <v>0</v>
      </c>
      <c r="N24" s="285"/>
      <c r="O24" s="285"/>
      <c r="P24" s="285"/>
      <c r="Q24" s="285"/>
      <c r="R24" s="285"/>
      <c r="S24" s="285"/>
      <c r="T24" s="285"/>
      <c r="U24" s="285"/>
      <c r="V24" s="285"/>
      <c r="W24" s="285"/>
      <c r="X24" s="285"/>
      <c r="Y24" s="285"/>
      <c r="Z24" s="285"/>
    </row>
    <row r="25" spans="2:26" ht="15.75" customHeight="1" x14ac:dyDescent="0.25">
      <c r="B25" s="825"/>
      <c r="C25" s="829"/>
      <c r="D25" s="313" t="s">
        <v>491</v>
      </c>
      <c r="E25" s="793">
        <v>0</v>
      </c>
      <c r="F25" s="811"/>
      <c r="G25" s="811"/>
      <c r="H25" s="314"/>
      <c r="I25" s="335">
        <f>IF(H25&lt;&gt;"",E25/H25,0)</f>
        <v>0</v>
      </c>
      <c r="J25" s="285"/>
      <c r="K25" s="316">
        <f>+E23-C23</f>
        <v>0</v>
      </c>
      <c r="M25" s="130">
        <f>+M24+M23</f>
        <v>1.032258064516129</v>
      </c>
      <c r="N25" s="285"/>
      <c r="O25" s="285"/>
      <c r="P25" s="285"/>
      <c r="Q25" s="285"/>
      <c r="R25" s="285"/>
      <c r="S25" s="285"/>
      <c r="T25" s="285"/>
      <c r="U25" s="285"/>
      <c r="V25" s="285"/>
      <c r="W25" s="285"/>
      <c r="X25" s="285"/>
      <c r="Y25" s="285"/>
      <c r="Z25" s="285"/>
    </row>
    <row r="26" spans="2:26" ht="15.75" customHeight="1" x14ac:dyDescent="0.25">
      <c r="B26" s="825"/>
      <c r="C26" s="829"/>
      <c r="D26" s="317">
        <v>2020</v>
      </c>
      <c r="E26" s="793">
        <v>0</v>
      </c>
      <c r="F26" s="794"/>
      <c r="G26" s="794"/>
      <c r="H26" s="314"/>
      <c r="I26" s="335">
        <f>IF(H26&lt;&gt;"",E26/H26,0)</f>
        <v>0</v>
      </c>
      <c r="J26" s="285"/>
      <c r="K26" s="318">
        <f>+K25-K24-K23</f>
        <v>-32</v>
      </c>
      <c r="N26" s="285"/>
      <c r="O26" s="285"/>
      <c r="P26" s="285"/>
      <c r="Q26" s="285"/>
      <c r="R26" s="285"/>
      <c r="S26" s="285"/>
      <c r="T26" s="285"/>
      <c r="U26" s="285"/>
      <c r="V26" s="285"/>
      <c r="W26" s="285"/>
      <c r="X26" s="285"/>
      <c r="Y26" s="285"/>
      <c r="Z26" s="285"/>
    </row>
    <row r="27" spans="2:26" ht="15.75" customHeight="1" x14ac:dyDescent="0.25">
      <c r="B27" s="825"/>
      <c r="C27" s="829"/>
      <c r="D27" s="319">
        <v>2019</v>
      </c>
      <c r="E27" s="799">
        <v>0</v>
      </c>
      <c r="F27" s="800"/>
      <c r="G27" s="801"/>
      <c r="H27" s="320"/>
      <c r="I27" s="335">
        <f>IF(H27&lt;&gt;"",E27/H27,0)</f>
        <v>0</v>
      </c>
      <c r="K27" s="130">
        <f>+K26/30.1</f>
        <v>-1.0631229235880397</v>
      </c>
      <c r="N27" s="285"/>
      <c r="O27" s="285"/>
      <c r="P27" s="285"/>
      <c r="Q27" s="285"/>
      <c r="R27" s="285"/>
      <c r="S27" s="285"/>
      <c r="T27" s="285"/>
      <c r="U27" s="285"/>
      <c r="V27" s="285"/>
      <c r="W27" s="285"/>
      <c r="X27" s="285"/>
      <c r="Y27" s="285"/>
      <c r="Z27" s="285"/>
    </row>
    <row r="28" spans="2:26" ht="15.75" customHeight="1" thickBot="1" x14ac:dyDescent="0.3">
      <c r="B28" s="827"/>
      <c r="C28" s="855"/>
      <c r="D28" s="321" t="s">
        <v>177</v>
      </c>
      <c r="E28" s="802">
        <f>IF(E26+E25+E27&lt;&gt;0,E25+E26+E27,0)</f>
        <v>0</v>
      </c>
      <c r="F28" s="803"/>
      <c r="G28" s="803"/>
      <c r="H28" s="336" t="str">
        <f>IF(H26+H25+H27&lt;&gt;0,SUM(H25:H27),"")</f>
        <v/>
      </c>
      <c r="I28" s="335">
        <f>IF(H28&lt;&gt;"",E28/H28,0)</f>
        <v>0</v>
      </c>
      <c r="K28" s="130">
        <f>ROUND(K27,0)</f>
        <v>-1</v>
      </c>
      <c r="N28" s="285"/>
      <c r="O28" s="285"/>
      <c r="P28" s="285"/>
      <c r="Q28" s="285"/>
      <c r="R28" s="285"/>
      <c r="S28" s="285"/>
      <c r="T28" s="285"/>
      <c r="U28" s="285"/>
      <c r="V28" s="285"/>
      <c r="W28" s="285"/>
      <c r="X28" s="285"/>
      <c r="Y28" s="285"/>
      <c r="Z28" s="285"/>
    </row>
    <row r="29" spans="2:26" ht="15.75" customHeight="1" thickBot="1" x14ac:dyDescent="0.3">
      <c r="B29" s="823" t="s">
        <v>234</v>
      </c>
      <c r="C29" s="824"/>
      <c r="D29" s="292" t="s">
        <v>247</v>
      </c>
      <c r="E29" s="804" t="s">
        <v>248</v>
      </c>
      <c r="F29" s="804"/>
      <c r="G29" s="819"/>
      <c r="H29" s="804" t="s">
        <v>63</v>
      </c>
      <c r="I29" s="805"/>
      <c r="J29" s="285"/>
      <c r="K29" s="285"/>
      <c r="L29" s="285"/>
      <c r="M29" s="285"/>
      <c r="N29" s="285"/>
      <c r="O29" s="285"/>
      <c r="P29" s="285"/>
      <c r="Q29" s="285"/>
      <c r="R29" s="285"/>
      <c r="S29" s="285"/>
      <c r="T29" s="285"/>
      <c r="U29" s="285"/>
      <c r="V29" s="285"/>
      <c r="W29" s="285"/>
      <c r="X29" s="285"/>
      <c r="Y29" s="285"/>
      <c r="Z29" s="285"/>
    </row>
    <row r="30" spans="2:26" ht="15.75" customHeight="1" thickBot="1" x14ac:dyDescent="0.3">
      <c r="B30" s="825"/>
      <c r="C30" s="826"/>
      <c r="D30" s="293">
        <v>0</v>
      </c>
      <c r="E30" s="820" t="str">
        <f>IF(E31="hourly",TEXT(D30,"$##,#")&amp;"  x  "&amp;TEXT(F32,0)&amp;" x  52  /  12",IF(E31="weekly",TEXT(D30,"$##,#")&amp;"  x  52  /  12",IF(E31="every two weeks",TEXT(D30,"$##,#")&amp;"    x   26  /  12",IF(E31="twice a month",TEXT(D30,"$##,#")&amp;"*24 / 12",IF(E31="monthly",TEXT(D30,"$##,#"),IF(E31="annually",TEXT(D30,"$##,#")&amp;"  / 12",""))))))</f>
        <v/>
      </c>
      <c r="F30" s="821"/>
      <c r="G30" s="822"/>
      <c r="H30" s="789" t="str">
        <f>IF(E31="hourly",D30*F32*52/12,IF(E31="every two weeks",D30*26/12,IF(E31="weekly",D30*52/12,IF(E31="twice a month",D30*24/12,IF(E31="monthly",D30,IF(E31="annually",D30/12,""))))))</f>
        <v/>
      </c>
      <c r="I30" s="790"/>
      <c r="J30" s="285"/>
      <c r="K30" s="285"/>
      <c r="L30" s="285"/>
      <c r="M30" s="285"/>
      <c r="N30" s="285"/>
      <c r="O30" s="285"/>
      <c r="P30" s="285"/>
      <c r="Q30" s="285"/>
      <c r="R30" s="285"/>
      <c r="S30" s="285"/>
      <c r="T30" s="285"/>
      <c r="U30" s="285"/>
      <c r="V30" s="285"/>
      <c r="W30" s="285"/>
      <c r="X30" s="285"/>
      <c r="Y30" s="285"/>
      <c r="Z30" s="285"/>
    </row>
    <row r="31" spans="2:26" ht="67.5" customHeight="1" thickBot="1" x14ac:dyDescent="0.3">
      <c r="B31" s="825"/>
      <c r="C31" s="826"/>
      <c r="D31" s="326" t="s">
        <v>427</v>
      </c>
      <c r="E31" s="295"/>
      <c r="F31" s="285"/>
      <c r="G31" s="795" t="s">
        <v>249</v>
      </c>
      <c r="H31" s="327"/>
      <c r="I31" s="297" t="s">
        <v>266</v>
      </c>
      <c r="J31" s="285"/>
      <c r="K31" s="285"/>
      <c r="L31" s="285"/>
      <c r="M31" s="285"/>
      <c r="N31" s="285"/>
      <c r="O31" s="285"/>
      <c r="P31" s="285"/>
      <c r="Q31" s="285"/>
      <c r="R31" s="285"/>
      <c r="S31" s="285"/>
      <c r="T31" s="285"/>
      <c r="U31" s="285"/>
      <c r="V31" s="285"/>
      <c r="W31" s="285"/>
      <c r="X31" s="285"/>
      <c r="Y31" s="285"/>
      <c r="Z31" s="285"/>
    </row>
    <row r="32" spans="2:26" ht="45" customHeight="1" thickBot="1" x14ac:dyDescent="0.3">
      <c r="B32" s="827"/>
      <c r="C32" s="828"/>
      <c r="D32" s="791" t="str">
        <f>IF(E10="hourly","Enter the number of hours a week the borrower works in the pink box."," ")</f>
        <v xml:space="preserve"> </v>
      </c>
      <c r="E32" s="792"/>
      <c r="F32" s="299"/>
      <c r="G32" s="796"/>
      <c r="H32" s="290"/>
      <c r="I32" s="291" t="s">
        <v>267</v>
      </c>
      <c r="J32" s="285"/>
      <c r="K32" s="285"/>
      <c r="L32" s="285"/>
      <c r="M32" s="285"/>
      <c r="N32" s="285"/>
      <c r="O32" s="285"/>
      <c r="P32" s="285"/>
      <c r="Q32" s="285"/>
      <c r="R32" s="285"/>
      <c r="S32" s="285"/>
      <c r="T32" s="285"/>
      <c r="U32" s="285"/>
      <c r="V32" s="285"/>
      <c r="W32" s="285"/>
      <c r="X32" s="285"/>
      <c r="Y32" s="285"/>
      <c r="Z32" s="285"/>
    </row>
    <row r="33" spans="2:26" ht="15.75" customHeight="1" thickBot="1" x14ac:dyDescent="0.3">
      <c r="B33" s="289" t="s">
        <v>250</v>
      </c>
      <c r="C33" s="328"/>
      <c r="D33" s="301" t="s">
        <v>251</v>
      </c>
      <c r="E33" s="329"/>
      <c r="F33" s="330" t="s">
        <v>252</v>
      </c>
      <c r="G33" s="331" t="str">
        <f>IF(C33=0," ",((DAY(DATE(YEAR(C33),MONTH(C33)+1,0)-(DAY(C33)-1))/DAY(DATE(YEAR(C33),MONTH(C33)+1,0))))+DAY(E33)/(DAY(DATE(YEAR(E33),MONTH(E33)+1,0)))+K38)</f>
        <v xml:space="preserve"> </v>
      </c>
      <c r="H33" s="285"/>
      <c r="I33" s="332"/>
      <c r="J33" s="285"/>
      <c r="K33" s="308">
        <f>DAY(DATE(YEAR(C33),MONTH(C33)+1,0))-DAY(C33)+1</f>
        <v>32</v>
      </c>
      <c r="L33" s="309">
        <f>DAY(DATE(YEAR(C33),MONTH(C33)+1,0))</f>
        <v>31</v>
      </c>
      <c r="M33" s="130">
        <f>+K33/L33</f>
        <v>1.032258064516129</v>
      </c>
      <c r="N33" s="285"/>
      <c r="O33" s="285"/>
      <c r="P33" s="285"/>
      <c r="Q33" s="285"/>
      <c r="R33" s="285"/>
      <c r="S33" s="285"/>
      <c r="T33" s="285"/>
      <c r="U33" s="285"/>
      <c r="V33" s="285"/>
      <c r="W33" s="285"/>
      <c r="X33" s="285"/>
      <c r="Y33" s="285"/>
      <c r="Z33" s="285"/>
    </row>
    <row r="34" spans="2:26" ht="15.75" customHeight="1" x14ac:dyDescent="0.25">
      <c r="B34" s="823" t="s">
        <v>253</v>
      </c>
      <c r="C34" s="854"/>
      <c r="D34" s="310"/>
      <c r="E34" s="809" t="s">
        <v>71</v>
      </c>
      <c r="F34" s="810"/>
      <c r="G34" s="810"/>
      <c r="H34" s="333" t="s">
        <v>269</v>
      </c>
      <c r="I34" s="334" t="s">
        <v>63</v>
      </c>
      <c r="J34" s="285"/>
      <c r="K34" s="309">
        <f>DAY(E33)</f>
        <v>0</v>
      </c>
      <c r="L34" s="309">
        <f>DAY(DATE(YEAR(E33),MONTH(E33)+1,0))</f>
        <v>31</v>
      </c>
      <c r="M34" s="130">
        <f>+K34/L34</f>
        <v>0</v>
      </c>
      <c r="N34" s="285"/>
      <c r="O34" s="285"/>
      <c r="P34" s="285"/>
      <c r="Q34" s="285"/>
      <c r="R34" s="285"/>
      <c r="S34" s="285"/>
      <c r="T34" s="285"/>
      <c r="U34" s="285"/>
      <c r="V34" s="285"/>
      <c r="W34" s="285"/>
      <c r="X34" s="285"/>
      <c r="Y34" s="285"/>
      <c r="Z34" s="285"/>
    </row>
    <row r="35" spans="2:26" ht="15.75" customHeight="1" x14ac:dyDescent="0.25">
      <c r="B35" s="825"/>
      <c r="C35" s="829"/>
      <c r="D35" s="313" t="s">
        <v>491</v>
      </c>
      <c r="E35" s="793">
        <v>0</v>
      </c>
      <c r="F35" s="811"/>
      <c r="G35" s="811"/>
      <c r="H35" s="314"/>
      <c r="I35" s="335">
        <f>IF(H35&lt;&gt;"",E35/H35,0)</f>
        <v>0</v>
      </c>
      <c r="J35" s="285"/>
      <c r="K35" s="316">
        <f>+E33-C33</f>
        <v>0</v>
      </c>
      <c r="M35" s="130">
        <f>+M34+M33</f>
        <v>1.032258064516129</v>
      </c>
      <c r="N35" s="285"/>
      <c r="O35" s="285"/>
      <c r="P35" s="285"/>
      <c r="Q35" s="285"/>
      <c r="R35" s="285"/>
      <c r="S35" s="285"/>
      <c r="T35" s="285"/>
      <c r="U35" s="285"/>
      <c r="V35" s="285"/>
      <c r="W35" s="285"/>
      <c r="X35" s="285"/>
      <c r="Y35" s="285"/>
      <c r="Z35" s="285"/>
    </row>
    <row r="36" spans="2:26" ht="15.75" customHeight="1" x14ac:dyDescent="0.25">
      <c r="B36" s="825"/>
      <c r="C36" s="829"/>
      <c r="D36" s="317">
        <v>2020</v>
      </c>
      <c r="E36" s="793">
        <v>0</v>
      </c>
      <c r="F36" s="794"/>
      <c r="G36" s="794"/>
      <c r="H36" s="314"/>
      <c r="I36" s="335">
        <f>IF(H36&lt;&gt;"",E36/H36,0)</f>
        <v>0</v>
      </c>
      <c r="J36" s="285"/>
      <c r="K36" s="318">
        <f>+K35-K34-K33</f>
        <v>-32</v>
      </c>
      <c r="N36" s="285"/>
      <c r="O36" s="285"/>
      <c r="P36" s="285"/>
      <c r="Q36" s="285"/>
      <c r="R36" s="285"/>
      <c r="S36" s="285"/>
      <c r="T36" s="285"/>
      <c r="U36" s="285"/>
      <c r="V36" s="285"/>
      <c r="W36" s="285"/>
      <c r="X36" s="285"/>
      <c r="Y36" s="285"/>
      <c r="Z36" s="285"/>
    </row>
    <row r="37" spans="2:26" ht="15.75" customHeight="1" x14ac:dyDescent="0.25">
      <c r="B37" s="825"/>
      <c r="C37" s="829"/>
      <c r="D37" s="319">
        <v>2019</v>
      </c>
      <c r="E37" s="799">
        <v>0</v>
      </c>
      <c r="F37" s="800"/>
      <c r="G37" s="801"/>
      <c r="H37" s="320"/>
      <c r="I37" s="335">
        <f>IF(H37&lt;&gt;"",E37/H37,0)</f>
        <v>0</v>
      </c>
      <c r="J37" s="285"/>
      <c r="K37" s="130">
        <f>+K36/30.1</f>
        <v>-1.0631229235880397</v>
      </c>
      <c r="N37" s="285"/>
      <c r="O37" s="285"/>
      <c r="P37" s="285"/>
      <c r="Q37" s="285"/>
      <c r="R37" s="285"/>
      <c r="S37" s="285"/>
      <c r="T37" s="285"/>
      <c r="U37" s="285"/>
      <c r="V37" s="285"/>
      <c r="W37" s="285"/>
      <c r="X37" s="285"/>
      <c r="Y37" s="285"/>
      <c r="Z37" s="285"/>
    </row>
    <row r="38" spans="2:26" ht="15.75" customHeight="1" thickBot="1" x14ac:dyDescent="0.3">
      <c r="B38" s="827"/>
      <c r="C38" s="855"/>
      <c r="D38" s="321" t="s">
        <v>177</v>
      </c>
      <c r="E38" s="802">
        <f>IF(E35+E36+E37&lt;&gt;0,E35+E36+E37,0)</f>
        <v>0</v>
      </c>
      <c r="F38" s="803"/>
      <c r="G38" s="803"/>
      <c r="H38" s="336" t="str">
        <f>IF(H36+H35+H37&lt;&gt;0,SUM(H35:H37),"")</f>
        <v/>
      </c>
      <c r="I38" s="335">
        <f>IF(H38&lt;&gt;"",E38/H38,0)</f>
        <v>0</v>
      </c>
      <c r="J38" s="285"/>
      <c r="K38" s="130">
        <f>ROUND(K37,0)</f>
        <v>-1</v>
      </c>
      <c r="N38" s="285"/>
      <c r="O38" s="285"/>
      <c r="P38" s="285"/>
      <c r="Q38" s="285"/>
      <c r="R38" s="285"/>
      <c r="S38" s="285"/>
      <c r="T38" s="285"/>
      <c r="U38" s="285"/>
      <c r="V38" s="285"/>
      <c r="W38" s="285"/>
      <c r="X38" s="285"/>
      <c r="Y38" s="285"/>
      <c r="Z38" s="285"/>
    </row>
    <row r="39" spans="2:26" ht="15.75" customHeight="1" thickBot="1" x14ac:dyDescent="0.3">
      <c r="B39" s="823" t="s">
        <v>234</v>
      </c>
      <c r="C39" s="824"/>
      <c r="D39" s="292" t="s">
        <v>247</v>
      </c>
      <c r="E39" s="804" t="s">
        <v>248</v>
      </c>
      <c r="F39" s="804"/>
      <c r="G39" s="819"/>
      <c r="H39" s="804" t="s">
        <v>63</v>
      </c>
      <c r="I39" s="805"/>
      <c r="J39" s="285"/>
      <c r="K39" s="285"/>
      <c r="L39" s="285"/>
      <c r="M39" s="285"/>
      <c r="N39" s="285"/>
      <c r="O39" s="285"/>
      <c r="P39" s="285"/>
      <c r="Q39" s="285"/>
      <c r="R39" s="285"/>
      <c r="S39" s="285"/>
      <c r="T39" s="285"/>
      <c r="U39" s="285"/>
      <c r="V39" s="285"/>
      <c r="W39" s="285"/>
      <c r="X39" s="285"/>
      <c r="Y39" s="285"/>
      <c r="Z39" s="285"/>
    </row>
    <row r="40" spans="2:26" ht="15.75" customHeight="1" thickBot="1" x14ac:dyDescent="0.3">
      <c r="B40" s="825"/>
      <c r="C40" s="826"/>
      <c r="D40" s="293">
        <v>0</v>
      </c>
      <c r="E40" s="806" t="str">
        <f>IF(E41="hourly",TEXT(D40,"$##,#")&amp;"  x  "&amp;TEXT(F42,0)&amp;" x  52  /  12",IF(E41="weekly",TEXT(D40,"$##,#")&amp;"  x  52  /  12",IF(E41="every two weeks",TEXT(D40,"$##,#")&amp;"    x   26  /  12",IF(E41="twice a month",TEXT(D40,"$##,#")&amp;"*24 / 12",IF(E41="monthly",TEXT(D40,"$##,#"),IF(E41="annually",TEXT(D40,"$##,#")&amp;"  / 12",""))))))</f>
        <v/>
      </c>
      <c r="F40" s="807"/>
      <c r="G40" s="808"/>
      <c r="H40" s="812" t="str">
        <f>IF(E41="hourly",D40*F42*52/12,IF(E41="every two weeks",D40*26/12,IF(E41="weekly",D40*52/12,IF(E41="twice a month",D40*24/12,IF(E41="monthly",D40,IF(E41="annually",D40/12,""))))))</f>
        <v/>
      </c>
      <c r="I40" s="813"/>
      <c r="J40" s="285"/>
      <c r="K40" s="285"/>
      <c r="L40" s="285"/>
      <c r="M40" s="285"/>
      <c r="N40" s="285"/>
      <c r="O40" s="285"/>
      <c r="P40" s="285"/>
      <c r="Q40" s="285"/>
      <c r="R40" s="285"/>
      <c r="S40" s="285"/>
      <c r="T40" s="285"/>
      <c r="U40" s="285"/>
      <c r="V40" s="285"/>
      <c r="W40" s="285"/>
      <c r="X40" s="285"/>
      <c r="Y40" s="285"/>
      <c r="Z40" s="285"/>
    </row>
    <row r="41" spans="2:26" ht="66" customHeight="1" thickBot="1" x14ac:dyDescent="0.3">
      <c r="B41" s="825"/>
      <c r="C41" s="826"/>
      <c r="D41" s="326" t="s">
        <v>427</v>
      </c>
      <c r="E41" s="295"/>
      <c r="F41" s="285"/>
      <c r="G41" s="795" t="s">
        <v>249</v>
      </c>
      <c r="H41" s="327"/>
      <c r="I41" s="297" t="s">
        <v>266</v>
      </c>
      <c r="J41" s="285"/>
      <c r="K41" s="285"/>
      <c r="L41" s="285"/>
      <c r="M41" s="285"/>
      <c r="N41" s="285"/>
      <c r="O41" s="285"/>
      <c r="P41" s="285"/>
      <c r="Q41" s="285"/>
      <c r="R41" s="285"/>
      <c r="S41" s="285"/>
      <c r="T41" s="285"/>
      <c r="U41" s="285"/>
      <c r="V41" s="285"/>
      <c r="W41" s="285"/>
      <c r="X41" s="285"/>
      <c r="Y41" s="285"/>
      <c r="Z41" s="285"/>
    </row>
    <row r="42" spans="2:26" ht="45" customHeight="1" thickBot="1" x14ac:dyDescent="0.3">
      <c r="B42" s="827"/>
      <c r="C42" s="828"/>
      <c r="D42" s="791" t="str">
        <f>IF(E10="hourly","Enter the number of hours a week the borrower works in the pink box."," ")</f>
        <v xml:space="preserve"> </v>
      </c>
      <c r="E42" s="792"/>
      <c r="F42" s="299"/>
      <c r="G42" s="796"/>
      <c r="H42" s="290"/>
      <c r="I42" s="291" t="s">
        <v>267</v>
      </c>
      <c r="J42" s="285"/>
      <c r="K42" s="285"/>
      <c r="L42" s="285"/>
      <c r="M42" s="285"/>
      <c r="N42" s="285"/>
      <c r="O42" s="285"/>
      <c r="P42" s="285"/>
      <c r="Q42" s="285"/>
      <c r="R42" s="285"/>
      <c r="S42" s="285"/>
      <c r="T42" s="285"/>
      <c r="U42" s="285"/>
      <c r="V42" s="285"/>
      <c r="W42" s="285"/>
      <c r="X42" s="285"/>
      <c r="Y42" s="285"/>
      <c r="Z42" s="285"/>
    </row>
    <row r="43" spans="2:26" s="285" customFormat="1" ht="15.75" customHeight="1" thickBot="1" x14ac:dyDescent="0.3">
      <c r="B43" s="289" t="s">
        <v>250</v>
      </c>
      <c r="C43" s="328"/>
      <c r="D43" s="301" t="s">
        <v>251</v>
      </c>
      <c r="E43" s="329"/>
      <c r="F43" s="330" t="s">
        <v>252</v>
      </c>
      <c r="G43" s="331" t="str">
        <f>IF(C43=0," ",((DAY(DATE(YEAR(C43),MONTH(C43)+1,0)-(DAY(C43)-1))/DAY(DATE(YEAR(C43),MONTH(C43)+1,0))))+DAY(E43)/(DAY(DATE(YEAR(E43),MONTH(E43)+1,0)))+K48)</f>
        <v xml:space="preserve"> </v>
      </c>
      <c r="I43" s="332"/>
      <c r="K43" s="298">
        <f>DAY(DATE(YEAR(C43),MONTH(C43)+1,0))-DAY(C43)+1</f>
        <v>32</v>
      </c>
      <c r="L43" s="331">
        <f>DAY(DATE(YEAR(C43),MONTH(C43)+1,0))</f>
        <v>31</v>
      </c>
      <c r="M43" s="285">
        <f>+K43/L43</f>
        <v>1.032258064516129</v>
      </c>
    </row>
    <row r="44" spans="2:26" ht="15.75" customHeight="1" x14ac:dyDescent="0.25">
      <c r="B44" s="823" t="s">
        <v>253</v>
      </c>
      <c r="C44" s="854"/>
      <c r="D44" s="310"/>
      <c r="E44" s="809" t="s">
        <v>71</v>
      </c>
      <c r="F44" s="810"/>
      <c r="G44" s="810"/>
      <c r="H44" s="333" t="s">
        <v>269</v>
      </c>
      <c r="I44" s="334" t="s">
        <v>63</v>
      </c>
      <c r="J44" s="285"/>
      <c r="K44" s="309">
        <f>DAY(E43)</f>
        <v>0</v>
      </c>
      <c r="L44" s="309">
        <f>DAY(DATE(YEAR(E43),MONTH(E43)+1,0))</f>
        <v>31</v>
      </c>
      <c r="M44" s="130">
        <f>+K44/L44</f>
        <v>0</v>
      </c>
      <c r="N44" s="285"/>
      <c r="O44" s="285"/>
      <c r="P44" s="285"/>
      <c r="Q44" s="285"/>
      <c r="R44" s="285"/>
      <c r="S44" s="285"/>
      <c r="T44" s="285"/>
      <c r="U44" s="285"/>
      <c r="V44" s="285"/>
      <c r="W44" s="285"/>
      <c r="X44" s="285"/>
      <c r="Y44" s="285"/>
      <c r="Z44" s="285"/>
    </row>
    <row r="45" spans="2:26" ht="15.75" customHeight="1" x14ac:dyDescent="0.25">
      <c r="B45" s="825"/>
      <c r="C45" s="829"/>
      <c r="D45" s="313" t="s">
        <v>491</v>
      </c>
      <c r="E45" s="793">
        <v>0</v>
      </c>
      <c r="F45" s="811"/>
      <c r="G45" s="811"/>
      <c r="H45" s="314"/>
      <c r="I45" s="335">
        <f>IF(H45&lt;&gt;"",E45/H45,0)</f>
        <v>0</v>
      </c>
      <c r="J45" s="285"/>
      <c r="K45" s="316">
        <f>+E43-C43</f>
        <v>0</v>
      </c>
      <c r="M45" s="130">
        <f>+M44+M43</f>
        <v>1.032258064516129</v>
      </c>
      <c r="N45" s="285"/>
      <c r="O45" s="285"/>
      <c r="P45" s="285"/>
      <c r="Q45" s="285"/>
      <c r="R45" s="285"/>
      <c r="S45" s="285"/>
      <c r="T45" s="285"/>
      <c r="U45" s="285"/>
      <c r="V45" s="285"/>
      <c r="W45" s="285"/>
      <c r="X45" s="285"/>
      <c r="Y45" s="285"/>
      <c r="Z45" s="285"/>
    </row>
    <row r="46" spans="2:26" ht="15.75" customHeight="1" x14ac:dyDescent="0.25">
      <c r="B46" s="825"/>
      <c r="C46" s="829"/>
      <c r="D46" s="317">
        <v>2020</v>
      </c>
      <c r="E46" s="793">
        <v>0</v>
      </c>
      <c r="F46" s="794"/>
      <c r="G46" s="794"/>
      <c r="H46" s="314"/>
      <c r="I46" s="335">
        <f>IF(H46&lt;&gt;"",E46/H46,0)</f>
        <v>0</v>
      </c>
      <c r="J46" s="285"/>
      <c r="K46" s="318">
        <f>+K45-K44-K43</f>
        <v>-32</v>
      </c>
      <c r="N46" s="285"/>
      <c r="O46" s="285"/>
      <c r="P46" s="285"/>
      <c r="Q46" s="285"/>
      <c r="R46" s="285"/>
      <c r="S46" s="285"/>
      <c r="T46" s="285"/>
      <c r="U46" s="285"/>
      <c r="V46" s="285"/>
      <c r="W46" s="285"/>
      <c r="X46" s="285"/>
      <c r="Y46" s="285"/>
      <c r="Z46" s="285"/>
    </row>
    <row r="47" spans="2:26" ht="15.75" customHeight="1" x14ac:dyDescent="0.25">
      <c r="B47" s="825"/>
      <c r="C47" s="829"/>
      <c r="D47" s="319">
        <v>2019</v>
      </c>
      <c r="E47" s="799">
        <v>0</v>
      </c>
      <c r="F47" s="800"/>
      <c r="G47" s="801"/>
      <c r="H47" s="320"/>
      <c r="I47" s="335">
        <f>IF(H47&lt;&gt;"",E47/H47,0)</f>
        <v>0</v>
      </c>
      <c r="J47" s="285"/>
      <c r="K47" s="130">
        <f>+K46/30.1</f>
        <v>-1.0631229235880397</v>
      </c>
      <c r="N47" s="285"/>
      <c r="O47" s="285"/>
      <c r="P47" s="285"/>
      <c r="Q47" s="285"/>
      <c r="R47" s="285"/>
      <c r="S47" s="285"/>
      <c r="T47" s="285"/>
      <c r="U47" s="285"/>
      <c r="V47" s="285"/>
      <c r="W47" s="285"/>
      <c r="X47" s="285"/>
      <c r="Y47" s="285"/>
      <c r="Z47" s="285"/>
    </row>
    <row r="48" spans="2:26" ht="15.75" customHeight="1" thickBot="1" x14ac:dyDescent="0.3">
      <c r="B48" s="827"/>
      <c r="C48" s="855"/>
      <c r="D48" s="321" t="s">
        <v>177</v>
      </c>
      <c r="E48" s="817">
        <f>IF(E45+E46+E47&lt;&gt;0,E45+E46+E47,0)</f>
        <v>0</v>
      </c>
      <c r="F48" s="818"/>
      <c r="G48" s="818"/>
      <c r="H48" s="336" t="str">
        <f>IF(H46+H45+H47&lt;&gt;0,SUM(H45:H47),"")</f>
        <v/>
      </c>
      <c r="I48" s="337">
        <f>IF(H48&lt;&gt;"",E48/H48,0)</f>
        <v>0</v>
      </c>
      <c r="J48" s="285"/>
      <c r="K48" s="130">
        <f>ROUND(K47,0)</f>
        <v>-1</v>
      </c>
      <c r="N48" s="285"/>
      <c r="O48" s="285"/>
      <c r="P48" s="285"/>
      <c r="Q48" s="285"/>
      <c r="R48" s="285"/>
      <c r="S48" s="285"/>
      <c r="T48" s="285"/>
      <c r="U48" s="285"/>
      <c r="V48" s="285"/>
      <c r="W48" s="285"/>
      <c r="X48" s="285"/>
      <c r="Y48" s="285"/>
      <c r="Z48" s="285"/>
    </row>
    <row r="49" spans="2:9" ht="19.5" thickBot="1" x14ac:dyDescent="0.3">
      <c r="B49" s="842" t="s">
        <v>225</v>
      </c>
      <c r="C49" s="843"/>
      <c r="D49" s="843"/>
      <c r="E49" s="843"/>
      <c r="F49" s="843"/>
      <c r="G49" s="843"/>
      <c r="H49" s="843"/>
      <c r="I49" s="844"/>
    </row>
    <row r="50" spans="2:9" ht="15.75" customHeight="1" x14ac:dyDescent="0.25">
      <c r="B50" s="845"/>
      <c r="C50" s="846"/>
      <c r="D50" s="846"/>
      <c r="E50" s="846"/>
      <c r="F50" s="846"/>
      <c r="G50" s="846"/>
      <c r="H50" s="846"/>
      <c r="I50" s="847"/>
    </row>
    <row r="51" spans="2:9" ht="15.75" customHeight="1" x14ac:dyDescent="0.25">
      <c r="B51" s="848"/>
      <c r="C51" s="849"/>
      <c r="D51" s="849"/>
      <c r="E51" s="849"/>
      <c r="F51" s="849"/>
      <c r="G51" s="849"/>
      <c r="H51" s="849"/>
      <c r="I51" s="850"/>
    </row>
    <row r="52" spans="2:9" x14ac:dyDescent="0.25">
      <c r="B52" s="848"/>
      <c r="C52" s="849"/>
      <c r="D52" s="849"/>
      <c r="E52" s="849"/>
      <c r="F52" s="849"/>
      <c r="G52" s="849"/>
      <c r="H52" s="849"/>
      <c r="I52" s="850"/>
    </row>
    <row r="53" spans="2:9" x14ac:dyDescent="0.25">
      <c r="B53" s="848"/>
      <c r="C53" s="849"/>
      <c r="D53" s="849"/>
      <c r="E53" s="849"/>
      <c r="F53" s="849"/>
      <c r="G53" s="849"/>
      <c r="H53" s="849"/>
      <c r="I53" s="850"/>
    </row>
    <row r="54" spans="2:9" x14ac:dyDescent="0.25">
      <c r="B54" s="848"/>
      <c r="C54" s="849"/>
      <c r="D54" s="849"/>
      <c r="E54" s="849"/>
      <c r="F54" s="849"/>
      <c r="G54" s="849"/>
      <c r="H54" s="849"/>
      <c r="I54" s="850"/>
    </row>
    <row r="55" spans="2:9" x14ac:dyDescent="0.25">
      <c r="B55" s="848"/>
      <c r="C55" s="849"/>
      <c r="D55" s="849"/>
      <c r="E55" s="849"/>
      <c r="F55" s="849"/>
      <c r="G55" s="849"/>
      <c r="H55" s="849"/>
      <c r="I55" s="850"/>
    </row>
    <row r="56" spans="2:9" x14ac:dyDescent="0.25">
      <c r="B56" s="848"/>
      <c r="C56" s="849"/>
      <c r="D56" s="849"/>
      <c r="E56" s="849"/>
      <c r="F56" s="849"/>
      <c r="G56" s="849"/>
      <c r="H56" s="849"/>
      <c r="I56" s="850"/>
    </row>
    <row r="57" spans="2:9" x14ac:dyDescent="0.25">
      <c r="B57" s="848"/>
      <c r="C57" s="849"/>
      <c r="D57" s="849"/>
      <c r="E57" s="849"/>
      <c r="F57" s="849"/>
      <c r="G57" s="849"/>
      <c r="H57" s="849"/>
      <c r="I57" s="850"/>
    </row>
    <row r="58" spans="2:9" x14ac:dyDescent="0.25">
      <c r="B58" s="848"/>
      <c r="C58" s="849"/>
      <c r="D58" s="849"/>
      <c r="E58" s="849"/>
      <c r="F58" s="849"/>
      <c r="G58" s="849"/>
      <c r="H58" s="849"/>
      <c r="I58" s="850"/>
    </row>
    <row r="59" spans="2:9" ht="15.75" thickBot="1" x14ac:dyDescent="0.3">
      <c r="B59" s="851"/>
      <c r="C59" s="852"/>
      <c r="D59" s="852"/>
      <c r="E59" s="852"/>
      <c r="F59" s="852"/>
      <c r="G59" s="852"/>
      <c r="H59" s="852"/>
      <c r="I59" s="853"/>
    </row>
  </sheetData>
  <sheetProtection algorithmName="SHA-512" hashValue="NcojSnPglBP8KWv4a2hy4bEac4ZcSYJj554eaMO9ppMPiXZqsgbwZxWpBYLb0rlalMsLq84Zw28ojbXMowTBQQ==" saltValue="P6iUKhXl8eZ93Fv/Rm++YA==" spinCount="100000" sheet="1" objects="1" scenarios="1"/>
  <mergeCells count="58">
    <mergeCell ref="B2:I4"/>
    <mergeCell ref="B6:C6"/>
    <mergeCell ref="B49:I49"/>
    <mergeCell ref="B50:I59"/>
    <mergeCell ref="B24:C28"/>
    <mergeCell ref="B29:C32"/>
    <mergeCell ref="B34:C38"/>
    <mergeCell ref="B39:C42"/>
    <mergeCell ref="B44:C48"/>
    <mergeCell ref="E19:G19"/>
    <mergeCell ref="E17:G17"/>
    <mergeCell ref="H19:I19"/>
    <mergeCell ref="E8:G8"/>
    <mergeCell ref="H8:I8"/>
    <mergeCell ref="H9:I9"/>
    <mergeCell ref="B8:C11"/>
    <mergeCell ref="B19:C22"/>
    <mergeCell ref="B13:C18"/>
    <mergeCell ref="G10:G11"/>
    <mergeCell ref="G21:G22"/>
    <mergeCell ref="D11:E11"/>
    <mergeCell ref="E13:G13"/>
    <mergeCell ref="E14:G14"/>
    <mergeCell ref="E15:G15"/>
    <mergeCell ref="E16:G16"/>
    <mergeCell ref="E37:G37"/>
    <mergeCell ref="E34:G34"/>
    <mergeCell ref="E35:G35"/>
    <mergeCell ref="E29:G29"/>
    <mergeCell ref="E30:G30"/>
    <mergeCell ref="D42:E42"/>
    <mergeCell ref="E39:G39"/>
    <mergeCell ref="E40:G40"/>
    <mergeCell ref="E38:G38"/>
    <mergeCell ref="H39:I39"/>
    <mergeCell ref="H40:I40"/>
    <mergeCell ref="G41:G42"/>
    <mergeCell ref="E46:G46"/>
    <mergeCell ref="E47:G47"/>
    <mergeCell ref="E48:G48"/>
    <mergeCell ref="E44:G44"/>
    <mergeCell ref="E45:G45"/>
    <mergeCell ref="G6:H6"/>
    <mergeCell ref="H30:I30"/>
    <mergeCell ref="D32:E32"/>
    <mergeCell ref="E36:G36"/>
    <mergeCell ref="G31:G32"/>
    <mergeCell ref="D6:E6"/>
    <mergeCell ref="E26:G26"/>
    <mergeCell ref="E27:G27"/>
    <mergeCell ref="E28:G28"/>
    <mergeCell ref="H29:I29"/>
    <mergeCell ref="E20:G20"/>
    <mergeCell ref="E24:G24"/>
    <mergeCell ref="E25:G25"/>
    <mergeCell ref="H20:I20"/>
    <mergeCell ref="D22:E22"/>
    <mergeCell ref="E9:G9"/>
  </mergeCells>
  <conditionalFormatting sqref="I14 I25 I45 I35">
    <cfRule type="expression" dxfId="15" priority="15">
      <formula>$I$14*0.95&gt;$H$9</formula>
    </cfRule>
    <cfRule type="expression" dxfId="14" priority="16">
      <formula>$I$14*1.05&lt;$H$9</formula>
    </cfRule>
  </conditionalFormatting>
  <conditionalFormatting sqref="I15 I26 I46 I36">
    <cfRule type="expression" dxfId="13" priority="13">
      <formula>$I$15*0.95&gt;$H$9</formula>
    </cfRule>
    <cfRule type="expression" dxfId="12" priority="14">
      <formula>$I$15*1.05&lt;$H$9</formula>
    </cfRule>
  </conditionalFormatting>
  <conditionalFormatting sqref="I16 I27 I47 I37">
    <cfRule type="expression" dxfId="11" priority="11">
      <formula>$I$16*1.05&lt;$H$9</formula>
    </cfRule>
    <cfRule type="expression" dxfId="10" priority="12">
      <formula>$I$16*0.95&gt;$H$9</formula>
    </cfRule>
  </conditionalFormatting>
  <conditionalFormatting sqref="I17 I28 I48 I38">
    <cfRule type="expression" dxfId="9" priority="9">
      <formula>$I$17*1.05&lt;$H$9</formula>
    </cfRule>
    <cfRule type="expression" dxfId="8" priority="10">
      <formula>$I$17*0.95&gt;$H$9</formula>
    </cfRule>
  </conditionalFormatting>
  <conditionalFormatting sqref="I45">
    <cfRule type="expression" dxfId="7" priority="7">
      <formula>$I$14*0.95&gt;$H$9</formula>
    </cfRule>
    <cfRule type="expression" dxfId="6" priority="8">
      <formula>$I$14*1.05&lt;$H$9</formula>
    </cfRule>
  </conditionalFormatting>
  <conditionalFormatting sqref="I46">
    <cfRule type="expression" dxfId="5" priority="5">
      <formula>$I$15*0.95&gt;$H$9</formula>
    </cfRule>
    <cfRule type="expression" dxfId="4" priority="6">
      <formula>$I$15*1.05&lt;$H$9</formula>
    </cfRule>
  </conditionalFormatting>
  <conditionalFormatting sqref="I47">
    <cfRule type="expression" dxfId="3" priority="3">
      <formula>$I$16*1.05&lt;$H$9</formula>
    </cfRule>
    <cfRule type="expression" dxfId="2" priority="4">
      <formula>$I$16*0.95&gt;$H$9</formula>
    </cfRule>
  </conditionalFormatting>
  <conditionalFormatting sqref="I48">
    <cfRule type="expression" dxfId="1" priority="1">
      <formula>$I$17*1.05&lt;$H$9</formula>
    </cfRule>
    <cfRule type="expression" dxfId="0" priority="2">
      <formula>$I$17*0.95&gt;$H$9</formula>
    </cfRule>
  </conditionalFormatting>
  <dataValidations count="1">
    <dataValidation type="list" allowBlank="1" showInputMessage="1" showErrorMessage="1" sqref="E10 E21 E31 E41" xr:uid="{7F84A13F-195A-4F9F-897F-014BE982E067}">
      <formula1>$Y$5:$Y$11</formula1>
    </dataValidation>
  </dataValidations>
  <pageMargins left="0.25" right="0.25" top="0.25" bottom="0.2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7" r:id="rId4" name="Check Box 5">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59" r:id="rId5" name="Check Box 7">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62" r:id="rId6" name="Check Box 10">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63" r:id="rId7" name="Check Box 11">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64" r:id="rId8" name="Check Box 12">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65" r:id="rId9" name="Check Box 13">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66" r:id="rId10" name="Check Box 14">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67" r:id="rId11" name="Check Box 15">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174" r:id="rId12" name="Check Box 22">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75" r:id="rId13" name="Check Box 23">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76" r:id="rId14" name="Check Box 24">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77" r:id="rId15" name="Check Box 25">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78" r:id="rId16" name="Check Box 26">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79" r:id="rId17" name="Check Box 27">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80" r:id="rId18" name="Check Box 28">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81" r:id="rId19" name="Check Box 29">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187" r:id="rId20" name="Check Box 35">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188" r:id="rId21" name="Check Box 36">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189" r:id="rId22" name="Check Box 37">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190" r:id="rId23" name="Check Box 38">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191" r:id="rId24" name="Check Box 39">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192" r:id="rId25" name="Check Box 40">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193" r:id="rId26" name="Check Box 41">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194" r:id="rId27" name="Check Box 42">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202" r:id="rId28" name="Check Box 50">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203" r:id="rId29" name="Check Box 51">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204" r:id="rId30" name="Check Box 52">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205" r:id="rId31" name="Check Box 53">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206" r:id="rId32" name="Check Box 54">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207" r:id="rId33" name="Check Box 55">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208" r:id="rId34" name="Check Box 56">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209" r:id="rId35" name="Check Box 57">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mc:AlternateContent xmlns:mc="http://schemas.openxmlformats.org/markup-compatibility/2006">
          <mc:Choice Requires="x14">
            <control shapeId="49213" r:id="rId36" name="Check Box 61">
              <controlPr defaultSize="0" autoFill="0" autoLine="0" autoPict="0">
                <anchor moveWithCells="1">
                  <from>
                    <xdr:col>7</xdr:col>
                    <xdr:colOff>657225</xdr:colOff>
                    <xdr:row>9</xdr:row>
                    <xdr:rowOff>190500</xdr:rowOff>
                  </from>
                  <to>
                    <xdr:col>7</xdr:col>
                    <xdr:colOff>971550</xdr:colOff>
                    <xdr:row>9</xdr:row>
                    <xdr:rowOff>495300</xdr:rowOff>
                  </to>
                </anchor>
              </controlPr>
            </control>
          </mc:Choice>
        </mc:AlternateContent>
        <mc:AlternateContent xmlns:mc="http://schemas.openxmlformats.org/markup-compatibility/2006">
          <mc:Choice Requires="x14">
            <control shapeId="49214" r:id="rId37" name="Check Box 62">
              <controlPr defaultSize="0" autoFill="0" autoLine="0" autoPict="0">
                <anchor moveWithCells="1">
                  <from>
                    <xdr:col>7</xdr:col>
                    <xdr:colOff>676275</xdr:colOff>
                    <xdr:row>10</xdr:row>
                    <xdr:rowOff>57150</xdr:rowOff>
                  </from>
                  <to>
                    <xdr:col>7</xdr:col>
                    <xdr:colOff>1009650</xdr:colOff>
                    <xdr:row>10</xdr:row>
                    <xdr:rowOff>390525</xdr:rowOff>
                  </to>
                </anchor>
              </controlPr>
            </control>
          </mc:Choice>
        </mc:AlternateContent>
        <mc:AlternateContent xmlns:mc="http://schemas.openxmlformats.org/markup-compatibility/2006">
          <mc:Choice Requires="x14">
            <control shapeId="49215" r:id="rId38" name="Check Box 63">
              <controlPr defaultSize="0" autoFill="0" autoLine="0" autoPict="0">
                <anchor moveWithCells="1">
                  <from>
                    <xdr:col>7</xdr:col>
                    <xdr:colOff>657225</xdr:colOff>
                    <xdr:row>20</xdr:row>
                    <xdr:rowOff>190500</xdr:rowOff>
                  </from>
                  <to>
                    <xdr:col>7</xdr:col>
                    <xdr:colOff>971550</xdr:colOff>
                    <xdr:row>20</xdr:row>
                    <xdr:rowOff>495300</xdr:rowOff>
                  </to>
                </anchor>
              </controlPr>
            </control>
          </mc:Choice>
        </mc:AlternateContent>
        <mc:AlternateContent xmlns:mc="http://schemas.openxmlformats.org/markup-compatibility/2006">
          <mc:Choice Requires="x14">
            <control shapeId="49216" r:id="rId39" name="Check Box 64">
              <controlPr defaultSize="0" autoFill="0" autoLine="0" autoPict="0">
                <anchor moveWithCells="1">
                  <from>
                    <xdr:col>7</xdr:col>
                    <xdr:colOff>676275</xdr:colOff>
                    <xdr:row>21</xdr:row>
                    <xdr:rowOff>57150</xdr:rowOff>
                  </from>
                  <to>
                    <xdr:col>7</xdr:col>
                    <xdr:colOff>1009650</xdr:colOff>
                    <xdr:row>21</xdr:row>
                    <xdr:rowOff>390525</xdr:rowOff>
                  </to>
                </anchor>
              </controlPr>
            </control>
          </mc:Choice>
        </mc:AlternateContent>
        <mc:AlternateContent xmlns:mc="http://schemas.openxmlformats.org/markup-compatibility/2006">
          <mc:Choice Requires="x14">
            <control shapeId="49217" r:id="rId40" name="Check Box 65">
              <controlPr defaultSize="0" autoFill="0" autoLine="0" autoPict="0">
                <anchor moveWithCells="1">
                  <from>
                    <xdr:col>7</xdr:col>
                    <xdr:colOff>657225</xdr:colOff>
                    <xdr:row>30</xdr:row>
                    <xdr:rowOff>190500</xdr:rowOff>
                  </from>
                  <to>
                    <xdr:col>7</xdr:col>
                    <xdr:colOff>971550</xdr:colOff>
                    <xdr:row>30</xdr:row>
                    <xdr:rowOff>495300</xdr:rowOff>
                  </to>
                </anchor>
              </controlPr>
            </control>
          </mc:Choice>
        </mc:AlternateContent>
        <mc:AlternateContent xmlns:mc="http://schemas.openxmlformats.org/markup-compatibility/2006">
          <mc:Choice Requires="x14">
            <control shapeId="49218" r:id="rId41" name="Check Box 66">
              <controlPr defaultSize="0" autoFill="0" autoLine="0" autoPict="0">
                <anchor moveWithCells="1">
                  <from>
                    <xdr:col>7</xdr:col>
                    <xdr:colOff>676275</xdr:colOff>
                    <xdr:row>31</xdr:row>
                    <xdr:rowOff>57150</xdr:rowOff>
                  </from>
                  <to>
                    <xdr:col>7</xdr:col>
                    <xdr:colOff>1009650</xdr:colOff>
                    <xdr:row>31</xdr:row>
                    <xdr:rowOff>390525</xdr:rowOff>
                  </to>
                </anchor>
              </controlPr>
            </control>
          </mc:Choice>
        </mc:AlternateContent>
        <mc:AlternateContent xmlns:mc="http://schemas.openxmlformats.org/markup-compatibility/2006">
          <mc:Choice Requires="x14">
            <control shapeId="49219" r:id="rId42" name="Check Box 67">
              <controlPr defaultSize="0" autoFill="0" autoLine="0" autoPict="0">
                <anchor moveWithCells="1">
                  <from>
                    <xdr:col>7</xdr:col>
                    <xdr:colOff>657225</xdr:colOff>
                    <xdr:row>40</xdr:row>
                    <xdr:rowOff>190500</xdr:rowOff>
                  </from>
                  <to>
                    <xdr:col>7</xdr:col>
                    <xdr:colOff>971550</xdr:colOff>
                    <xdr:row>40</xdr:row>
                    <xdr:rowOff>495300</xdr:rowOff>
                  </to>
                </anchor>
              </controlPr>
            </control>
          </mc:Choice>
        </mc:AlternateContent>
        <mc:AlternateContent xmlns:mc="http://schemas.openxmlformats.org/markup-compatibility/2006">
          <mc:Choice Requires="x14">
            <control shapeId="49220" r:id="rId43" name="Check Box 68">
              <controlPr defaultSize="0" autoFill="0" autoLine="0" autoPict="0">
                <anchor moveWithCells="1">
                  <from>
                    <xdr:col>7</xdr:col>
                    <xdr:colOff>676275</xdr:colOff>
                    <xdr:row>41</xdr:row>
                    <xdr:rowOff>57150</xdr:rowOff>
                  </from>
                  <to>
                    <xdr:col>7</xdr:col>
                    <xdr:colOff>1009650</xdr:colOff>
                    <xdr:row>41</xdr:row>
                    <xdr:rowOff>390525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5A6C6-0303-48C1-92BF-D75B61B47444}">
  <sheetPr codeName="Sheet6">
    <pageSetUpPr fitToPage="1"/>
  </sheetPr>
  <dimension ref="B1:K39"/>
  <sheetViews>
    <sheetView showGridLines="0" showRowColHeaders="0" workbookViewId="0">
      <selection activeCell="E8" sqref="E8:I8"/>
    </sheetView>
  </sheetViews>
  <sheetFormatPr defaultRowHeight="15" x14ac:dyDescent="0.25"/>
  <cols>
    <col min="1" max="1" width="5.7109375" customWidth="1"/>
    <col min="2" max="2" width="2.7109375" customWidth="1"/>
    <col min="7" max="7" width="14.28515625" customWidth="1"/>
    <col min="10" max="10" width="14.28515625" customWidth="1"/>
  </cols>
  <sheetData>
    <row r="1" spans="2:11" ht="15.75" thickBot="1" x14ac:dyDescent="0.3">
      <c r="K1" s="266">
        <v>2021</v>
      </c>
    </row>
    <row r="2" spans="2:11" ht="21" customHeight="1" x14ac:dyDescent="0.25">
      <c r="B2" s="860" t="s">
        <v>34</v>
      </c>
      <c r="C2" s="861"/>
      <c r="D2" s="861"/>
      <c r="E2" s="861"/>
      <c r="F2" s="861"/>
      <c r="G2" s="861"/>
      <c r="H2" s="861"/>
      <c r="I2" s="861"/>
      <c r="J2" s="861"/>
      <c r="K2" s="862"/>
    </row>
    <row r="3" spans="2:11" ht="20.100000000000001" customHeight="1" x14ac:dyDescent="0.25">
      <c r="B3" s="863"/>
      <c r="C3" s="864"/>
      <c r="D3" s="864"/>
      <c r="E3" s="864"/>
      <c r="F3" s="864"/>
      <c r="G3" s="864"/>
      <c r="H3" s="864"/>
      <c r="I3" s="864"/>
      <c r="J3" s="864"/>
      <c r="K3" s="865"/>
    </row>
    <row r="4" spans="2:11" ht="20.100000000000001" customHeight="1" thickBot="1" x14ac:dyDescent="0.3">
      <c r="B4" s="866"/>
      <c r="C4" s="867"/>
      <c r="D4" s="867"/>
      <c r="E4" s="867"/>
      <c r="F4" s="867"/>
      <c r="G4" s="867"/>
      <c r="H4" s="867"/>
      <c r="I4" s="867"/>
      <c r="J4" s="867"/>
      <c r="K4" s="868"/>
    </row>
    <row r="5" spans="2:11" ht="20.100000000000001" customHeight="1" x14ac:dyDescent="0.25">
      <c r="B5" s="30"/>
      <c r="K5" s="24"/>
    </row>
    <row r="6" spans="2:11" ht="20.100000000000001" customHeight="1" x14ac:dyDescent="0.25">
      <c r="B6" s="30"/>
      <c r="K6" s="24"/>
    </row>
    <row r="7" spans="2:11" ht="20.100000000000001" customHeight="1" x14ac:dyDescent="0.25">
      <c r="B7" s="30"/>
      <c r="C7" s="82"/>
      <c r="K7" s="24"/>
    </row>
    <row r="8" spans="2:11" ht="20.100000000000001" customHeight="1" x14ac:dyDescent="0.25">
      <c r="B8" s="30"/>
      <c r="C8" s="869" t="s">
        <v>0</v>
      </c>
      <c r="D8" s="869"/>
      <c r="E8" s="870" t="s">
        <v>2</v>
      </c>
      <c r="F8" s="871"/>
      <c r="G8" s="871"/>
      <c r="H8" s="871"/>
      <c r="I8" s="872"/>
      <c r="K8" s="24"/>
    </row>
    <row r="9" spans="2:11" ht="20.100000000000001" customHeight="1" x14ac:dyDescent="0.25">
      <c r="B9" s="30"/>
      <c r="C9" s="28"/>
      <c r="E9" s="27"/>
      <c r="F9" s="27"/>
      <c r="K9" s="24"/>
    </row>
    <row r="10" spans="2:11" ht="20.100000000000001" customHeight="1" x14ac:dyDescent="0.25">
      <c r="B10" s="30"/>
      <c r="C10" s="869" t="s">
        <v>1</v>
      </c>
      <c r="D10" s="869"/>
      <c r="E10" s="870"/>
      <c r="F10" s="871"/>
      <c r="G10" s="871"/>
      <c r="H10" s="871"/>
      <c r="I10" s="872"/>
      <c r="K10" s="24"/>
    </row>
    <row r="11" spans="2:11" ht="20.100000000000001" customHeight="1" x14ac:dyDescent="0.25">
      <c r="B11" s="30"/>
      <c r="C11" s="28"/>
      <c r="K11" s="24"/>
    </row>
    <row r="12" spans="2:11" ht="20.100000000000001" customHeight="1" x14ac:dyDescent="0.25">
      <c r="B12" s="30"/>
      <c r="C12" s="712" t="s">
        <v>31</v>
      </c>
      <c r="D12" s="712"/>
      <c r="E12" s="712"/>
      <c r="F12" s="712"/>
      <c r="G12" s="712"/>
      <c r="H12" s="712"/>
      <c r="I12" s="712"/>
      <c r="J12" s="712"/>
      <c r="K12" s="24"/>
    </row>
    <row r="13" spans="2:11" ht="20.100000000000001" customHeight="1" thickBot="1" x14ac:dyDescent="0.3">
      <c r="B13" s="30"/>
      <c r="C13" s="28"/>
      <c r="D13" s="28"/>
      <c r="E13" s="28"/>
      <c r="J13" s="31"/>
      <c r="K13" s="24"/>
    </row>
    <row r="14" spans="2:11" ht="20.100000000000001" customHeight="1" thickBot="1" x14ac:dyDescent="0.3">
      <c r="B14" s="30"/>
      <c r="C14" s="769" t="s">
        <v>234</v>
      </c>
      <c r="D14" s="769"/>
      <c r="E14" s="769" t="s">
        <v>18</v>
      </c>
      <c r="F14" s="769"/>
      <c r="G14" s="48">
        <v>0</v>
      </c>
      <c r="H14" s="28"/>
      <c r="I14" s="28"/>
      <c r="J14" s="238">
        <f>G14</f>
        <v>0</v>
      </c>
      <c r="K14" s="24"/>
    </row>
    <row r="15" spans="2:11" ht="20.100000000000001" customHeight="1" thickBot="1" x14ac:dyDescent="0.3">
      <c r="B15" s="30"/>
      <c r="H15" s="709" t="s">
        <v>39</v>
      </c>
      <c r="I15" s="709"/>
      <c r="K15" s="24"/>
    </row>
    <row r="16" spans="2:11" ht="20.100000000000001" customHeight="1" thickBot="1" x14ac:dyDescent="0.3">
      <c r="B16" s="30"/>
      <c r="C16" s="769" t="s">
        <v>32</v>
      </c>
      <c r="D16" s="769"/>
      <c r="E16" s="769" t="s">
        <v>18</v>
      </c>
      <c r="F16" s="769"/>
      <c r="G16" s="48">
        <v>0</v>
      </c>
      <c r="H16" s="873">
        <v>0</v>
      </c>
      <c r="I16" s="874"/>
      <c r="J16" s="238">
        <f>G16*H16+G16</f>
        <v>0</v>
      </c>
      <c r="K16" s="24"/>
    </row>
    <row r="17" spans="2:11" ht="20.100000000000001" customHeight="1" thickBot="1" x14ac:dyDescent="0.3">
      <c r="B17" s="30"/>
      <c r="C17" s="25"/>
      <c r="D17" s="25"/>
      <c r="E17" s="25"/>
      <c r="F17" s="28"/>
      <c r="H17" s="878" t="s">
        <v>405</v>
      </c>
      <c r="I17" s="878"/>
      <c r="J17" s="32"/>
      <c r="K17" s="24"/>
    </row>
    <row r="18" spans="2:11" ht="20.100000000000001" customHeight="1" thickBot="1" x14ac:dyDescent="0.3">
      <c r="B18" s="30"/>
      <c r="C18" s="769" t="s">
        <v>33</v>
      </c>
      <c r="D18" s="769"/>
      <c r="E18" s="769" t="s">
        <v>18</v>
      </c>
      <c r="F18" s="769"/>
      <c r="G18" s="48">
        <v>0</v>
      </c>
      <c r="H18" s="873">
        <v>0</v>
      </c>
      <c r="I18" s="874"/>
      <c r="J18" s="238">
        <f>G18*H18+G18</f>
        <v>0</v>
      </c>
      <c r="K18" s="24"/>
    </row>
    <row r="19" spans="2:11" ht="20.100000000000001" customHeight="1" thickBot="1" x14ac:dyDescent="0.3">
      <c r="B19" s="30"/>
      <c r="C19" s="25"/>
      <c r="D19" s="25"/>
      <c r="E19" s="25"/>
      <c r="F19" s="28"/>
      <c r="H19" s="878" t="s">
        <v>405</v>
      </c>
      <c r="I19" s="878"/>
      <c r="J19" s="32"/>
      <c r="K19" s="24"/>
    </row>
    <row r="20" spans="2:11" ht="20.100000000000001" customHeight="1" thickBot="1" x14ac:dyDescent="0.3">
      <c r="B20" s="30"/>
      <c r="C20" s="769" t="s">
        <v>235</v>
      </c>
      <c r="D20" s="769"/>
      <c r="E20" s="877" t="s">
        <v>18</v>
      </c>
      <c r="F20" s="877"/>
      <c r="G20" s="60">
        <v>0</v>
      </c>
      <c r="H20" s="253"/>
      <c r="I20" s="253"/>
      <c r="J20" s="238">
        <f>G20</f>
        <v>0</v>
      </c>
      <c r="K20" s="24"/>
    </row>
    <row r="21" spans="2:11" ht="20.100000000000001" customHeight="1" thickBot="1" x14ac:dyDescent="0.3">
      <c r="B21" s="30"/>
      <c r="C21" s="25"/>
      <c r="D21" s="25"/>
      <c r="E21" s="25"/>
      <c r="F21" s="28"/>
      <c r="H21" s="253"/>
      <c r="I21" s="253"/>
      <c r="J21" s="32"/>
      <c r="K21" s="24"/>
    </row>
    <row r="22" spans="2:11" ht="20.100000000000001" customHeight="1" thickBot="1" x14ac:dyDescent="0.3">
      <c r="B22" s="30"/>
      <c r="C22" s="769" t="s">
        <v>236</v>
      </c>
      <c r="D22" s="769"/>
      <c r="E22" s="877" t="s">
        <v>18</v>
      </c>
      <c r="F22" s="877"/>
      <c r="G22" s="60">
        <v>0</v>
      </c>
      <c r="H22" s="253"/>
      <c r="I22" s="253"/>
      <c r="J22" s="238">
        <f>G22</f>
        <v>0</v>
      </c>
      <c r="K22" s="24"/>
    </row>
    <row r="23" spans="2:11" ht="20.100000000000001" customHeight="1" thickBot="1" x14ac:dyDescent="0.3">
      <c r="B23" s="30"/>
      <c r="C23" s="25"/>
      <c r="D23" s="25"/>
      <c r="E23" s="25"/>
      <c r="F23" s="28"/>
      <c r="H23" s="253"/>
      <c r="I23" s="253"/>
      <c r="J23" s="32"/>
      <c r="K23" s="24"/>
    </row>
    <row r="24" spans="2:11" ht="20.100000000000001" customHeight="1" thickBot="1" x14ac:dyDescent="0.3">
      <c r="B24" s="30"/>
      <c r="C24" s="875"/>
      <c r="D24" s="876"/>
      <c r="E24" s="877" t="s">
        <v>18</v>
      </c>
      <c r="F24" s="877"/>
      <c r="G24" s="60">
        <v>0</v>
      </c>
      <c r="H24" s="253"/>
      <c r="I24" s="253"/>
      <c r="J24" s="238">
        <f>G24</f>
        <v>0</v>
      </c>
      <c r="K24" s="24"/>
    </row>
    <row r="25" spans="2:11" ht="20.100000000000001" customHeight="1" thickBot="1" x14ac:dyDescent="0.3">
      <c r="B25" s="30"/>
      <c r="C25" s="879" t="s">
        <v>237</v>
      </c>
      <c r="D25" s="879"/>
      <c r="E25" s="25"/>
      <c r="F25" s="28"/>
      <c r="H25" s="253"/>
      <c r="I25" s="253"/>
      <c r="J25" s="32"/>
      <c r="K25" s="24"/>
    </row>
    <row r="26" spans="2:11" ht="20.100000000000001" customHeight="1" thickBot="1" x14ac:dyDescent="0.3">
      <c r="B26" s="30"/>
      <c r="C26" s="875"/>
      <c r="D26" s="876"/>
      <c r="E26" s="877" t="s">
        <v>18</v>
      </c>
      <c r="F26" s="877"/>
      <c r="G26" s="60">
        <v>0</v>
      </c>
      <c r="H26" s="253"/>
      <c r="I26" s="253"/>
      <c r="J26" s="238">
        <f>G26</f>
        <v>0</v>
      </c>
      <c r="K26" s="24"/>
    </row>
    <row r="27" spans="2:11" ht="20.100000000000001" customHeight="1" thickBot="1" x14ac:dyDescent="0.3">
      <c r="B27" s="30"/>
      <c r="C27" s="880" t="s">
        <v>237</v>
      </c>
      <c r="D27" s="880"/>
      <c r="E27" s="25"/>
      <c r="F27" s="28"/>
      <c r="H27" s="253"/>
      <c r="I27" s="253"/>
      <c r="J27" s="32"/>
      <c r="K27" s="24"/>
    </row>
    <row r="28" spans="2:11" ht="20.100000000000001" customHeight="1" thickBot="1" x14ac:dyDescent="0.3">
      <c r="B28" s="30"/>
      <c r="C28" s="252"/>
      <c r="D28" s="252"/>
      <c r="E28" s="25"/>
      <c r="F28" s="28"/>
      <c r="H28" s="253"/>
      <c r="I28" s="253"/>
      <c r="J28" s="238">
        <f>J14+J16+J18+J20+J22+J24+J26</f>
        <v>0</v>
      </c>
      <c r="K28" s="24"/>
    </row>
    <row r="29" spans="2:11" ht="20.100000000000001" customHeight="1" x14ac:dyDescent="0.25">
      <c r="B29" s="30"/>
      <c r="C29" s="252"/>
      <c r="D29" s="252"/>
      <c r="E29" s="25"/>
      <c r="F29" s="28"/>
      <c r="H29" s="253"/>
      <c r="I29" s="253"/>
      <c r="J29" s="32"/>
      <c r="K29" s="24"/>
    </row>
    <row r="30" spans="2:11" ht="20.100000000000001" customHeight="1" x14ac:dyDescent="0.25">
      <c r="B30" s="881" t="s">
        <v>41</v>
      </c>
      <c r="C30" s="882"/>
      <c r="D30" s="882"/>
      <c r="E30" s="882"/>
      <c r="F30" s="882"/>
      <c r="G30" s="882"/>
      <c r="H30" s="882"/>
      <c r="I30" s="882"/>
      <c r="J30" s="882"/>
      <c r="K30" s="883"/>
    </row>
    <row r="31" spans="2:11" ht="19.5" customHeight="1" thickBot="1" x14ac:dyDescent="0.3">
      <c r="B31" s="884" t="s">
        <v>40</v>
      </c>
      <c r="C31" s="885"/>
      <c r="D31" s="885"/>
      <c r="E31" s="885"/>
      <c r="F31" s="885"/>
      <c r="G31" s="885"/>
      <c r="H31" s="885"/>
      <c r="I31" s="885"/>
      <c r="J31" s="885"/>
      <c r="K31" s="886"/>
    </row>
    <row r="32" spans="2:11" ht="19.5" customHeight="1" thickBot="1" x14ac:dyDescent="0.3">
      <c r="B32" s="887" t="s">
        <v>238</v>
      </c>
      <c r="C32" s="888"/>
      <c r="D32" s="888"/>
      <c r="E32" s="888"/>
      <c r="F32" s="888"/>
      <c r="G32" s="888"/>
      <c r="H32" s="888"/>
      <c r="I32" s="888"/>
      <c r="J32" s="888"/>
      <c r="K32" s="889"/>
    </row>
    <row r="33" spans="2:11" x14ac:dyDescent="0.25">
      <c r="B33" s="890"/>
      <c r="C33" s="891"/>
      <c r="D33" s="891"/>
      <c r="E33" s="891"/>
      <c r="F33" s="891"/>
      <c r="G33" s="891"/>
      <c r="H33" s="891"/>
      <c r="I33" s="891"/>
      <c r="J33" s="891"/>
      <c r="K33" s="892"/>
    </row>
    <row r="34" spans="2:11" x14ac:dyDescent="0.25">
      <c r="B34" s="893"/>
      <c r="C34" s="894"/>
      <c r="D34" s="894"/>
      <c r="E34" s="894"/>
      <c r="F34" s="894"/>
      <c r="G34" s="894"/>
      <c r="H34" s="894"/>
      <c r="I34" s="894"/>
      <c r="J34" s="894"/>
      <c r="K34" s="895"/>
    </row>
    <row r="35" spans="2:11" x14ac:dyDescent="0.25">
      <c r="B35" s="893"/>
      <c r="C35" s="894"/>
      <c r="D35" s="894"/>
      <c r="E35" s="894"/>
      <c r="F35" s="894"/>
      <c r="G35" s="894"/>
      <c r="H35" s="894"/>
      <c r="I35" s="894"/>
      <c r="J35" s="894"/>
      <c r="K35" s="895"/>
    </row>
    <row r="36" spans="2:11" x14ac:dyDescent="0.25">
      <c r="B36" s="893"/>
      <c r="C36" s="896"/>
      <c r="D36" s="896"/>
      <c r="E36" s="896"/>
      <c r="F36" s="896"/>
      <c r="G36" s="896"/>
      <c r="H36" s="896"/>
      <c r="I36" s="896"/>
      <c r="J36" s="896"/>
      <c r="K36" s="895"/>
    </row>
    <row r="37" spans="2:11" x14ac:dyDescent="0.25">
      <c r="B37" s="893"/>
      <c r="C37" s="896"/>
      <c r="D37" s="896"/>
      <c r="E37" s="896"/>
      <c r="F37" s="896"/>
      <c r="G37" s="896"/>
      <c r="H37" s="896"/>
      <c r="I37" s="896"/>
      <c r="J37" s="896"/>
      <c r="K37" s="895"/>
    </row>
    <row r="38" spans="2:11" x14ac:dyDescent="0.25">
      <c r="B38" s="893"/>
      <c r="C38" s="896"/>
      <c r="D38" s="896"/>
      <c r="E38" s="896"/>
      <c r="F38" s="896"/>
      <c r="G38" s="896"/>
      <c r="H38" s="896"/>
      <c r="I38" s="896"/>
      <c r="J38" s="896"/>
      <c r="K38" s="895"/>
    </row>
    <row r="39" spans="2:11" ht="15.75" thickBot="1" x14ac:dyDescent="0.3">
      <c r="B39" s="897"/>
      <c r="C39" s="898"/>
      <c r="D39" s="898"/>
      <c r="E39" s="898"/>
      <c r="F39" s="898"/>
      <c r="G39" s="898"/>
      <c r="H39" s="898"/>
      <c r="I39" s="898"/>
      <c r="J39" s="898"/>
      <c r="K39" s="899"/>
    </row>
  </sheetData>
  <sheetProtection algorithmName="SHA-512" hashValue="KlQZlHU5aAZzgTdY1vl62Y5usgeWrWNOUFpkQ0zEdWXGDy/6FmAu+hpHzx8S1gzdociIjfKMpHXii9/BzfhjNw==" saltValue="GwJRUDDmNh5JD0GWnBOemg==" spinCount="100000" sheet="1" objects="1" scenarios="1"/>
  <mergeCells count="31">
    <mergeCell ref="C27:D27"/>
    <mergeCell ref="B30:K30"/>
    <mergeCell ref="B31:K31"/>
    <mergeCell ref="B32:K32"/>
    <mergeCell ref="B33:K39"/>
    <mergeCell ref="C26:D26"/>
    <mergeCell ref="E26:F26"/>
    <mergeCell ref="H17:I17"/>
    <mergeCell ref="C18:D18"/>
    <mergeCell ref="E18:F18"/>
    <mergeCell ref="H18:I18"/>
    <mergeCell ref="H19:I19"/>
    <mergeCell ref="C20:D20"/>
    <mergeCell ref="E20:F20"/>
    <mergeCell ref="C22:D22"/>
    <mergeCell ref="E22:F22"/>
    <mergeCell ref="C24:D24"/>
    <mergeCell ref="E24:F24"/>
    <mergeCell ref="C25:D25"/>
    <mergeCell ref="C14:D14"/>
    <mergeCell ref="E14:F14"/>
    <mergeCell ref="H15:I15"/>
    <mergeCell ref="C16:D16"/>
    <mergeCell ref="E16:F16"/>
    <mergeCell ref="H16:I16"/>
    <mergeCell ref="C12:J12"/>
    <mergeCell ref="B2:K4"/>
    <mergeCell ref="C8:D8"/>
    <mergeCell ref="E8:I8"/>
    <mergeCell ref="C10:D10"/>
    <mergeCell ref="E10:I10"/>
  </mergeCells>
  <pageMargins left="0.7" right="0.7" top="0.75" bottom="0.75" header="0.3" footer="0.3"/>
  <pageSetup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1">
    <pageSetUpPr fitToPage="1"/>
  </sheetPr>
  <dimension ref="B1:T76"/>
  <sheetViews>
    <sheetView showGridLines="0" showRowColHeaders="0" workbookViewId="0">
      <selection activeCell="G8" sqref="G8:K8"/>
    </sheetView>
  </sheetViews>
  <sheetFormatPr defaultRowHeight="15" x14ac:dyDescent="0.25"/>
  <cols>
    <col min="1" max="1" width="1.7109375" customWidth="1"/>
    <col min="2" max="2" width="2.7109375" customWidth="1"/>
    <col min="3" max="3" width="5.5703125" customWidth="1"/>
    <col min="8" max="8" width="9.140625" customWidth="1"/>
    <col min="9" max="9" width="14.28515625" customWidth="1"/>
    <col min="10" max="10" width="5.7109375" customWidth="1"/>
    <col min="11" max="11" width="14.28515625" customWidth="1"/>
    <col min="12" max="12" width="3.28515625" customWidth="1"/>
    <col min="13" max="17" width="15.7109375" customWidth="1"/>
  </cols>
  <sheetData>
    <row r="1" spans="2:12" ht="15.75" thickBot="1" x14ac:dyDescent="0.3">
      <c r="K1" s="930">
        <v>2021</v>
      </c>
      <c r="L1" s="930"/>
    </row>
    <row r="2" spans="2:12" ht="21" customHeight="1" x14ac:dyDescent="0.25">
      <c r="B2" s="860" t="s">
        <v>73</v>
      </c>
      <c r="C2" s="861"/>
      <c r="D2" s="861"/>
      <c r="E2" s="861"/>
      <c r="F2" s="861"/>
      <c r="G2" s="861"/>
      <c r="H2" s="861"/>
      <c r="I2" s="861"/>
      <c r="J2" s="861"/>
      <c r="K2" s="861"/>
      <c r="L2" s="862"/>
    </row>
    <row r="3" spans="2:12" x14ac:dyDescent="0.25">
      <c r="B3" s="863"/>
      <c r="C3" s="864"/>
      <c r="D3" s="864"/>
      <c r="E3" s="864"/>
      <c r="F3" s="864"/>
      <c r="G3" s="864"/>
      <c r="H3" s="864"/>
      <c r="I3" s="864"/>
      <c r="J3" s="864"/>
      <c r="K3" s="864"/>
      <c r="L3" s="865"/>
    </row>
    <row r="4" spans="2:12" ht="15" customHeight="1" thickBot="1" x14ac:dyDescent="0.3">
      <c r="B4" s="866"/>
      <c r="C4" s="867"/>
      <c r="D4" s="867"/>
      <c r="E4" s="867"/>
      <c r="F4" s="867"/>
      <c r="G4" s="867"/>
      <c r="H4" s="867"/>
      <c r="I4" s="867"/>
      <c r="J4" s="867"/>
      <c r="K4" s="867"/>
      <c r="L4" s="868"/>
    </row>
    <row r="5" spans="2:12" ht="15" customHeight="1" x14ac:dyDescent="0.25">
      <c r="B5" s="30"/>
      <c r="L5" s="24"/>
    </row>
    <row r="6" spans="2:12" x14ac:dyDescent="0.25">
      <c r="B6" s="30"/>
      <c r="L6" s="24"/>
    </row>
    <row r="7" spans="2:12" x14ac:dyDescent="0.25">
      <c r="B7" s="30"/>
      <c r="D7" s="82"/>
      <c r="L7" s="24"/>
    </row>
    <row r="8" spans="2:12" x14ac:dyDescent="0.25">
      <c r="B8" s="30"/>
      <c r="E8" s="712" t="s">
        <v>0</v>
      </c>
      <c r="F8" s="712"/>
      <c r="G8" s="927"/>
      <c r="H8" s="928"/>
      <c r="I8" s="928"/>
      <c r="J8" s="928"/>
      <c r="K8" s="929"/>
      <c r="L8" s="24"/>
    </row>
    <row r="9" spans="2:12" x14ac:dyDescent="0.25">
      <c r="B9" s="30"/>
      <c r="D9" s="28"/>
      <c r="F9" s="27"/>
      <c r="G9" s="27"/>
      <c r="L9" s="24"/>
    </row>
    <row r="10" spans="2:12" x14ac:dyDescent="0.25">
      <c r="B10" s="30"/>
      <c r="E10" s="712" t="s">
        <v>99</v>
      </c>
      <c r="F10" s="712"/>
      <c r="G10" s="927" t="s">
        <v>2</v>
      </c>
      <c r="H10" s="928"/>
      <c r="I10" s="928"/>
      <c r="J10" s="928"/>
      <c r="K10" s="929"/>
      <c r="L10" s="24"/>
    </row>
    <row r="11" spans="2:12" x14ac:dyDescent="0.25">
      <c r="B11" s="30"/>
      <c r="D11" s="82"/>
      <c r="E11" s="82"/>
      <c r="F11" s="169"/>
      <c r="G11" s="169"/>
      <c r="H11" s="169"/>
      <c r="I11" s="169"/>
      <c r="J11" s="169"/>
      <c r="L11" s="24"/>
    </row>
    <row r="12" spans="2:12" ht="15" customHeight="1" x14ac:dyDescent="0.25">
      <c r="B12" s="30"/>
      <c r="C12" s="869" t="s">
        <v>82</v>
      </c>
      <c r="D12" s="869"/>
      <c r="E12" s="869"/>
      <c r="F12" s="869"/>
      <c r="G12" s="869"/>
      <c r="H12" s="915"/>
      <c r="I12" s="49">
        <v>0</v>
      </c>
      <c r="J12" s="169"/>
      <c r="L12" s="24" t="s">
        <v>2</v>
      </c>
    </row>
    <row r="13" spans="2:12" x14ac:dyDescent="0.25">
      <c r="B13" s="30"/>
      <c r="D13" s="28"/>
      <c r="L13" s="24"/>
    </row>
    <row r="14" spans="2:12" x14ac:dyDescent="0.25">
      <c r="B14" s="170">
        <v>1</v>
      </c>
      <c r="C14" s="869" t="s">
        <v>74</v>
      </c>
      <c r="D14" s="869"/>
      <c r="E14" s="869"/>
      <c r="F14" s="869"/>
      <c r="G14" s="869"/>
      <c r="H14" s="869"/>
      <c r="I14" s="50">
        <v>0</v>
      </c>
      <c r="J14" s="34"/>
      <c r="L14" s="39"/>
    </row>
    <row r="15" spans="2:12" x14ac:dyDescent="0.25">
      <c r="B15" s="158">
        <v>2</v>
      </c>
      <c r="C15" s="751" t="s">
        <v>83</v>
      </c>
      <c r="D15" s="751"/>
      <c r="E15" s="751"/>
      <c r="F15" s="751"/>
      <c r="G15" s="751"/>
      <c r="H15" s="751"/>
      <c r="I15" s="751"/>
      <c r="J15" s="74"/>
      <c r="K15" s="74"/>
      <c r="L15" s="160"/>
    </row>
    <row r="16" spans="2:12" x14ac:dyDescent="0.25">
      <c r="B16" s="170"/>
      <c r="D16" s="916" t="s">
        <v>84</v>
      </c>
      <c r="E16" s="916"/>
      <c r="F16" s="916"/>
      <c r="G16" s="916"/>
      <c r="H16" s="916"/>
      <c r="I16" s="49">
        <v>0</v>
      </c>
      <c r="L16" s="160"/>
    </row>
    <row r="17" spans="2:20" x14ac:dyDescent="0.25">
      <c r="B17" s="170"/>
      <c r="D17" s="916" t="s">
        <v>85</v>
      </c>
      <c r="E17" s="916"/>
      <c r="F17" s="916"/>
      <c r="G17" s="916"/>
      <c r="H17" s="916"/>
      <c r="I17" s="49">
        <v>0</v>
      </c>
      <c r="L17" s="160"/>
    </row>
    <row r="18" spans="2:20" x14ac:dyDescent="0.25">
      <c r="B18" s="170"/>
      <c r="D18" s="916" t="s">
        <v>86</v>
      </c>
      <c r="E18" s="916"/>
      <c r="F18" s="916"/>
      <c r="G18" s="916"/>
      <c r="H18" s="916"/>
      <c r="I18" s="49">
        <v>0</v>
      </c>
      <c r="L18" s="160"/>
    </row>
    <row r="19" spans="2:20" ht="15.75" thickBot="1" x14ac:dyDescent="0.3">
      <c r="B19" s="170"/>
      <c r="D19" s="916" t="s">
        <v>100</v>
      </c>
      <c r="E19" s="916"/>
      <c r="F19" s="916"/>
      <c r="G19" s="916"/>
      <c r="H19" s="916"/>
      <c r="I19" s="49">
        <v>0</v>
      </c>
      <c r="L19" s="160"/>
    </row>
    <row r="20" spans="2:20" ht="15.75" thickBot="1" x14ac:dyDescent="0.3">
      <c r="B20" s="170"/>
      <c r="C20" s="751" t="s">
        <v>72</v>
      </c>
      <c r="D20" s="751"/>
      <c r="K20" s="239">
        <f>SUM(I16:I19)</f>
        <v>0</v>
      </c>
      <c r="L20" s="160"/>
    </row>
    <row r="21" spans="2:20" ht="15.75" thickBot="1" x14ac:dyDescent="0.3">
      <c r="B21" s="170"/>
      <c r="C21" s="163"/>
      <c r="D21" s="163"/>
      <c r="G21" s="914" t="s">
        <v>101</v>
      </c>
      <c r="H21" s="914"/>
      <c r="I21" s="914"/>
      <c r="K21" s="239">
        <f>I14-K20</f>
        <v>0</v>
      </c>
      <c r="L21" s="160"/>
    </row>
    <row r="22" spans="2:20" x14ac:dyDescent="0.25">
      <c r="B22" s="170">
        <v>3</v>
      </c>
      <c r="C22" s="869" t="s">
        <v>75</v>
      </c>
      <c r="D22" s="869"/>
      <c r="E22" s="869"/>
      <c r="F22" s="869"/>
      <c r="G22" s="869"/>
      <c r="H22" s="869"/>
      <c r="I22" s="74" t="s">
        <v>2</v>
      </c>
      <c r="J22" s="74"/>
      <c r="K22" s="74"/>
      <c r="L22" s="160"/>
    </row>
    <row r="23" spans="2:20" ht="15.75" thickBot="1" x14ac:dyDescent="0.3">
      <c r="B23" s="170"/>
      <c r="D23" s="769" t="s">
        <v>76</v>
      </c>
      <c r="E23" s="769"/>
      <c r="F23" s="769"/>
      <c r="G23" s="769"/>
      <c r="H23" s="912"/>
      <c r="I23" s="51">
        <v>0</v>
      </c>
      <c r="J23" s="74"/>
      <c r="K23" s="74"/>
      <c r="L23" s="160"/>
    </row>
    <row r="24" spans="2:20" ht="15.75" thickBot="1" x14ac:dyDescent="0.3">
      <c r="B24" s="170"/>
      <c r="D24" s="769" t="s">
        <v>272</v>
      </c>
      <c r="E24" s="769"/>
      <c r="F24" s="769"/>
      <c r="G24" s="769"/>
      <c r="H24" s="912"/>
      <c r="I24" s="51">
        <v>0</v>
      </c>
      <c r="J24" s="74"/>
      <c r="K24" s="74"/>
      <c r="L24" s="160"/>
      <c r="N24" s="90" t="s">
        <v>88</v>
      </c>
      <c r="O24" s="917" t="s">
        <v>89</v>
      </c>
      <c r="P24" s="917"/>
      <c r="Q24" s="917"/>
      <c r="R24" s="917"/>
      <c r="S24" s="917"/>
      <c r="T24" s="918"/>
    </row>
    <row r="25" spans="2:20" x14ac:dyDescent="0.25">
      <c r="B25" s="170"/>
      <c r="D25" s="769" t="s">
        <v>273</v>
      </c>
      <c r="E25" s="769"/>
      <c r="F25" s="769"/>
      <c r="G25" s="769"/>
      <c r="H25" s="912"/>
      <c r="I25" s="51">
        <v>0</v>
      </c>
      <c r="J25" s="74"/>
      <c r="K25" s="74"/>
      <c r="L25" s="160"/>
      <c r="N25" s="89" t="s">
        <v>90</v>
      </c>
      <c r="O25" s="920" t="s">
        <v>97</v>
      </c>
      <c r="P25" s="920"/>
      <c r="Q25" s="920"/>
      <c r="R25" s="920"/>
      <c r="S25" s="920"/>
      <c r="T25" s="921"/>
    </row>
    <row r="26" spans="2:20" x14ac:dyDescent="0.25">
      <c r="B26" s="170"/>
      <c r="D26" s="769" t="s">
        <v>274</v>
      </c>
      <c r="E26" s="769"/>
      <c r="F26" s="769"/>
      <c r="G26" s="769"/>
      <c r="H26" s="912"/>
      <c r="I26" s="50">
        <v>0</v>
      </c>
      <c r="J26" s="74"/>
      <c r="K26" s="74"/>
      <c r="L26" s="160"/>
      <c r="N26" s="87" t="s">
        <v>91</v>
      </c>
      <c r="O26" s="922" t="s">
        <v>94</v>
      </c>
      <c r="P26" s="922"/>
      <c r="Q26" s="922"/>
      <c r="R26" s="922"/>
      <c r="S26" s="922"/>
      <c r="T26" s="923"/>
    </row>
    <row r="27" spans="2:20" x14ac:dyDescent="0.25">
      <c r="B27" s="170"/>
      <c r="D27" s="769" t="s">
        <v>275</v>
      </c>
      <c r="E27" s="769"/>
      <c r="F27" s="769"/>
      <c r="G27" s="769"/>
      <c r="H27" s="912"/>
      <c r="I27" s="50">
        <v>0</v>
      </c>
      <c r="J27" s="74"/>
      <c r="K27" s="74"/>
      <c r="L27" s="160"/>
      <c r="N27" s="87" t="s">
        <v>92</v>
      </c>
      <c r="O27" s="922" t="s">
        <v>95</v>
      </c>
      <c r="P27" s="922"/>
      <c r="Q27" s="922"/>
      <c r="R27" s="922"/>
      <c r="S27" s="922"/>
      <c r="T27" s="923"/>
    </row>
    <row r="28" spans="2:20" ht="15.75" thickBot="1" x14ac:dyDescent="0.3">
      <c r="B28" s="170"/>
      <c r="D28" s="769" t="s">
        <v>278</v>
      </c>
      <c r="E28" s="769"/>
      <c r="F28" s="769"/>
      <c r="G28" s="769"/>
      <c r="H28" s="912"/>
      <c r="I28" s="50">
        <v>0</v>
      </c>
      <c r="J28" s="74"/>
      <c r="K28" s="74"/>
      <c r="L28" s="160"/>
      <c r="N28" s="88" t="s">
        <v>93</v>
      </c>
      <c r="O28" s="924" t="s">
        <v>96</v>
      </c>
      <c r="P28" s="924"/>
      <c r="Q28" s="924"/>
      <c r="R28" s="924"/>
      <c r="S28" s="924"/>
      <c r="T28" s="925"/>
    </row>
    <row r="29" spans="2:20" x14ac:dyDescent="0.25">
      <c r="B29" s="170"/>
      <c r="D29" s="769" t="s">
        <v>276</v>
      </c>
      <c r="E29" s="769"/>
      <c r="F29" s="769"/>
      <c r="G29" s="769"/>
      <c r="H29" s="912"/>
      <c r="I29" s="50">
        <v>0</v>
      </c>
      <c r="J29" s="74"/>
      <c r="K29" s="74"/>
      <c r="L29" s="160"/>
    </row>
    <row r="30" spans="2:20" x14ac:dyDescent="0.25">
      <c r="B30" s="170"/>
      <c r="D30" s="769" t="s">
        <v>277</v>
      </c>
      <c r="E30" s="769"/>
      <c r="F30" s="769"/>
      <c r="G30" s="769"/>
      <c r="H30" s="769"/>
      <c r="I30" s="50">
        <v>0</v>
      </c>
      <c r="J30" s="74"/>
      <c r="K30" s="74"/>
      <c r="L30" s="160"/>
    </row>
    <row r="31" spans="2:20" ht="15.75" thickBot="1" x14ac:dyDescent="0.3">
      <c r="B31" s="170"/>
      <c r="D31" s="913" t="s">
        <v>98</v>
      </c>
      <c r="E31" s="913"/>
      <c r="F31" s="913"/>
      <c r="G31" s="913"/>
      <c r="H31" s="913"/>
      <c r="I31" s="913"/>
      <c r="J31" s="913"/>
      <c r="K31" s="74"/>
      <c r="L31" s="160"/>
    </row>
    <row r="32" spans="2:20" ht="15.75" thickBot="1" x14ac:dyDescent="0.3">
      <c r="B32" s="170"/>
      <c r="C32" s="751" t="s">
        <v>72</v>
      </c>
      <c r="D32" s="751"/>
      <c r="E32" s="62"/>
      <c r="F32" s="62"/>
      <c r="G32" s="62"/>
      <c r="H32" s="74"/>
      <c r="I32" s="74"/>
      <c r="J32" s="74"/>
      <c r="K32" s="233">
        <f>SUM(I23:I30)</f>
        <v>0</v>
      </c>
      <c r="L32" s="160"/>
    </row>
    <row r="33" spans="2:20" x14ac:dyDescent="0.25">
      <c r="B33" s="170">
        <v>4</v>
      </c>
      <c r="C33" s="869" t="s">
        <v>77</v>
      </c>
      <c r="D33" s="869"/>
      <c r="E33" s="869"/>
      <c r="F33" s="869"/>
      <c r="G33" s="869"/>
      <c r="H33" s="869"/>
      <c r="I33" s="74"/>
      <c r="J33" s="74"/>
      <c r="K33" s="74"/>
      <c r="L33" s="160"/>
      <c r="N33" s="42"/>
      <c r="O33" s="38"/>
      <c r="P33" s="38"/>
      <c r="Q33" s="38"/>
      <c r="R33" s="38"/>
      <c r="S33" s="38"/>
      <c r="T33" s="38"/>
    </row>
    <row r="34" spans="2:20" x14ac:dyDescent="0.25">
      <c r="B34" s="170"/>
      <c r="D34" s="769" t="s">
        <v>78</v>
      </c>
      <c r="E34" s="769"/>
      <c r="F34" s="769"/>
      <c r="G34" s="769"/>
      <c r="H34" s="769"/>
      <c r="I34" s="47">
        <v>0</v>
      </c>
      <c r="J34" s="74"/>
      <c r="L34" s="160"/>
    </row>
    <row r="35" spans="2:20" x14ac:dyDescent="0.25">
      <c r="B35" s="170"/>
      <c r="D35" s="769" t="s">
        <v>79</v>
      </c>
      <c r="E35" s="769"/>
      <c r="F35" s="769"/>
      <c r="G35" s="769"/>
      <c r="H35" s="769"/>
      <c r="I35" s="47">
        <v>0</v>
      </c>
      <c r="J35" s="74"/>
      <c r="L35" s="160"/>
    </row>
    <row r="36" spans="2:20" x14ac:dyDescent="0.25">
      <c r="B36" s="170"/>
      <c r="D36" s="769" t="s">
        <v>80</v>
      </c>
      <c r="E36" s="769"/>
      <c r="F36" s="769"/>
      <c r="G36" s="769"/>
      <c r="H36" s="769"/>
      <c r="I36" s="47">
        <v>0</v>
      </c>
      <c r="J36" s="74"/>
      <c r="L36" s="160"/>
    </row>
    <row r="37" spans="2:20" ht="15.75" thickBot="1" x14ac:dyDescent="0.3">
      <c r="B37" s="170"/>
      <c r="D37" s="769" t="s">
        <v>81</v>
      </c>
      <c r="E37" s="769"/>
      <c r="F37" s="769"/>
      <c r="G37" s="769"/>
      <c r="H37" s="769"/>
      <c r="I37" s="47">
        <v>0</v>
      </c>
      <c r="J37" s="74"/>
      <c r="L37" s="160"/>
    </row>
    <row r="38" spans="2:20" ht="15.75" thickBot="1" x14ac:dyDescent="0.3">
      <c r="B38" s="170"/>
      <c r="C38" s="751" t="s">
        <v>72</v>
      </c>
      <c r="D38" s="751"/>
      <c r="E38" s="74"/>
      <c r="F38" s="74"/>
      <c r="G38" s="74"/>
      <c r="H38" s="74"/>
      <c r="I38" s="161"/>
      <c r="J38" s="74"/>
      <c r="K38" s="240">
        <f>SUM(I34:I37)</f>
        <v>0</v>
      </c>
      <c r="L38" s="160"/>
    </row>
    <row r="39" spans="2:20" x14ac:dyDescent="0.25">
      <c r="B39" s="158">
        <v>5</v>
      </c>
      <c r="C39" s="751" t="s">
        <v>87</v>
      </c>
      <c r="D39" s="751"/>
      <c r="E39" s="751"/>
      <c r="F39" s="751"/>
      <c r="G39" s="751"/>
      <c r="H39" s="751"/>
      <c r="I39" s="751"/>
      <c r="L39" s="160"/>
    </row>
    <row r="40" spans="2:20" x14ac:dyDescent="0.25">
      <c r="B40" s="170"/>
      <c r="D40" s="916" t="s">
        <v>103</v>
      </c>
      <c r="E40" s="916"/>
      <c r="F40" s="916"/>
      <c r="G40" s="916"/>
      <c r="H40" s="916"/>
      <c r="I40" s="49">
        <v>0</v>
      </c>
      <c r="L40" s="160"/>
    </row>
    <row r="41" spans="2:20" x14ac:dyDescent="0.25">
      <c r="B41" s="170"/>
      <c r="D41" s="926" t="s">
        <v>104</v>
      </c>
      <c r="E41" s="926"/>
      <c r="F41" s="926"/>
      <c r="G41" s="926"/>
      <c r="H41" s="926"/>
      <c r="I41" s="926"/>
      <c r="J41" s="1"/>
      <c r="L41" s="24"/>
    </row>
    <row r="42" spans="2:20" ht="15.75" thickBot="1" x14ac:dyDescent="0.3">
      <c r="B42" s="170"/>
      <c r="D42" s="926"/>
      <c r="E42" s="926"/>
      <c r="F42" s="926"/>
      <c r="G42" s="926"/>
      <c r="H42" s="926"/>
      <c r="I42" s="926"/>
      <c r="L42" s="24"/>
    </row>
    <row r="43" spans="2:20" ht="15.75" thickBot="1" x14ac:dyDescent="0.3">
      <c r="B43" s="171"/>
      <c r="C43" s="40"/>
      <c r="D43" s="919" t="s">
        <v>102</v>
      </c>
      <c r="E43" s="919"/>
      <c r="F43" s="919"/>
      <c r="G43" s="919"/>
      <c r="H43" s="919"/>
      <c r="I43" s="40"/>
      <c r="J43" s="40"/>
      <c r="K43" s="239">
        <f>I14-K32-K38-K20</f>
        <v>0</v>
      </c>
      <c r="L43" s="41"/>
    </row>
    <row r="44" spans="2:20" ht="15.75" thickBot="1" x14ac:dyDescent="0.3">
      <c r="B44" s="900" t="s">
        <v>225</v>
      </c>
      <c r="C44" s="901"/>
      <c r="D44" s="901"/>
      <c r="E44" s="901"/>
      <c r="F44" s="901"/>
      <c r="G44" s="901"/>
      <c r="H44" s="901"/>
      <c r="I44" s="901"/>
      <c r="J44" s="901"/>
      <c r="K44" s="901"/>
      <c r="L44" s="902"/>
    </row>
    <row r="45" spans="2:20" x14ac:dyDescent="0.25">
      <c r="B45" s="903"/>
      <c r="C45" s="904"/>
      <c r="D45" s="904"/>
      <c r="E45" s="904"/>
      <c r="F45" s="904"/>
      <c r="G45" s="904"/>
      <c r="H45" s="904"/>
      <c r="I45" s="904"/>
      <c r="J45" s="904"/>
      <c r="K45" s="904"/>
      <c r="L45" s="905"/>
    </row>
    <row r="46" spans="2:20" x14ac:dyDescent="0.25">
      <c r="B46" s="906"/>
      <c r="C46" s="907"/>
      <c r="D46" s="907"/>
      <c r="E46" s="907"/>
      <c r="F46" s="907"/>
      <c r="G46" s="907"/>
      <c r="H46" s="907"/>
      <c r="I46" s="907"/>
      <c r="J46" s="907"/>
      <c r="K46" s="907"/>
      <c r="L46" s="908"/>
    </row>
    <row r="47" spans="2:20" x14ac:dyDescent="0.25">
      <c r="B47" s="906"/>
      <c r="C47" s="907"/>
      <c r="D47" s="907"/>
      <c r="E47" s="907"/>
      <c r="F47" s="907"/>
      <c r="G47" s="907"/>
      <c r="H47" s="907"/>
      <c r="I47" s="907"/>
      <c r="J47" s="907"/>
      <c r="K47" s="907"/>
      <c r="L47" s="908"/>
    </row>
    <row r="48" spans="2:20" x14ac:dyDescent="0.25">
      <c r="B48" s="906"/>
      <c r="C48" s="907"/>
      <c r="D48" s="907"/>
      <c r="E48" s="907"/>
      <c r="F48" s="907"/>
      <c r="G48" s="907"/>
      <c r="H48" s="907"/>
      <c r="I48" s="907"/>
      <c r="J48" s="907"/>
      <c r="K48" s="907"/>
      <c r="L48" s="908"/>
    </row>
    <row r="49" spans="2:12" ht="15.75" thickBot="1" x14ac:dyDescent="0.3">
      <c r="B49" s="909"/>
      <c r="C49" s="910"/>
      <c r="D49" s="910"/>
      <c r="E49" s="910"/>
      <c r="F49" s="910"/>
      <c r="G49" s="910"/>
      <c r="H49" s="910"/>
      <c r="I49" s="910"/>
      <c r="J49" s="910"/>
      <c r="K49" s="910"/>
      <c r="L49" s="911"/>
    </row>
    <row r="57" spans="2:12" ht="15" customHeight="1" x14ac:dyDescent="0.25"/>
    <row r="58" spans="2:12" ht="30.75" customHeight="1" x14ac:dyDescent="0.25"/>
    <row r="59" spans="2:12" ht="24.95" customHeight="1" x14ac:dyDescent="0.25"/>
    <row r="60" spans="2:12" ht="24.95" customHeight="1" x14ac:dyDescent="0.25"/>
    <row r="61" spans="2:12" ht="24.95" customHeight="1" x14ac:dyDescent="0.25"/>
    <row r="62" spans="2:12" ht="24.95" customHeight="1" x14ac:dyDescent="0.25"/>
    <row r="63" spans="2:12" ht="24.95" customHeight="1" x14ac:dyDescent="0.25"/>
    <row r="64" spans="2:12" ht="24.95" customHeight="1" x14ac:dyDescent="0.25"/>
    <row r="65" ht="24.95" customHeight="1" x14ac:dyDescent="0.25"/>
    <row r="66" ht="24.95" customHeight="1" x14ac:dyDescent="0.25"/>
    <row r="67" ht="24.95" customHeight="1" x14ac:dyDescent="0.25"/>
    <row r="68" ht="24.95" customHeight="1" x14ac:dyDescent="0.25"/>
    <row r="69" ht="24.95" customHeight="1" x14ac:dyDescent="0.25"/>
    <row r="70" ht="24.95" customHeight="1" x14ac:dyDescent="0.25"/>
    <row r="71" ht="24.95" customHeight="1" x14ac:dyDescent="0.25"/>
    <row r="72" ht="24.95" customHeight="1" x14ac:dyDescent="0.25"/>
    <row r="73" ht="24.95" customHeight="1" x14ac:dyDescent="0.25"/>
    <row r="74" ht="24.95" customHeight="1" x14ac:dyDescent="0.25"/>
    <row r="75" ht="24.95" customHeight="1" x14ac:dyDescent="0.25"/>
    <row r="76" ht="24.95" customHeight="1" x14ac:dyDescent="0.25"/>
  </sheetData>
  <sheetProtection algorithmName="SHA-512" hashValue="JQZKSXAhaGvD5uUyapVaMwSHoqP1avFXXz5Q/+Y1FRGmf+0xFOVIMIm8WFcOdsvhkwyes2uoFk0ttoxK7AZRkQ==" saltValue="80hQocyjfxEWDjukzs+sKw==" spinCount="100000" sheet="1" objects="1" scenarios="1"/>
  <mergeCells count="43">
    <mergeCell ref="G10:K10"/>
    <mergeCell ref="G8:K8"/>
    <mergeCell ref="E8:F8"/>
    <mergeCell ref="E10:F10"/>
    <mergeCell ref="K1:L1"/>
    <mergeCell ref="B2:L4"/>
    <mergeCell ref="O24:T24"/>
    <mergeCell ref="C39:I39"/>
    <mergeCell ref="D40:H40"/>
    <mergeCell ref="D43:H43"/>
    <mergeCell ref="O25:T25"/>
    <mergeCell ref="O26:T26"/>
    <mergeCell ref="O27:T27"/>
    <mergeCell ref="O28:T28"/>
    <mergeCell ref="D26:H26"/>
    <mergeCell ref="D41:I42"/>
    <mergeCell ref="C38:D38"/>
    <mergeCell ref="D37:H37"/>
    <mergeCell ref="D35:H35"/>
    <mergeCell ref="D36:H36"/>
    <mergeCell ref="C12:H12"/>
    <mergeCell ref="C22:H22"/>
    <mergeCell ref="D16:H16"/>
    <mergeCell ref="D17:H17"/>
    <mergeCell ref="D18:H18"/>
    <mergeCell ref="C20:D20"/>
    <mergeCell ref="D19:H19"/>
    <mergeCell ref="B44:L44"/>
    <mergeCell ref="B45:L49"/>
    <mergeCell ref="C33:H33"/>
    <mergeCell ref="D23:H23"/>
    <mergeCell ref="C14:H14"/>
    <mergeCell ref="D27:H27"/>
    <mergeCell ref="D28:H28"/>
    <mergeCell ref="C15:I15"/>
    <mergeCell ref="C32:D32"/>
    <mergeCell ref="D30:H30"/>
    <mergeCell ref="D31:J31"/>
    <mergeCell ref="D25:H25"/>
    <mergeCell ref="D24:H24"/>
    <mergeCell ref="D29:H29"/>
    <mergeCell ref="G21:I21"/>
    <mergeCell ref="D34:H34"/>
  </mergeCells>
  <pageMargins left="0.7" right="0.45" top="0.75" bottom="0.75" header="0.3" footer="0.3"/>
  <pageSetup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57B5F-9CFF-41E6-AFC1-724036E22850}">
  <sheetPr codeName="Sheet7">
    <pageSetUpPr fitToPage="1"/>
  </sheetPr>
  <dimension ref="A1:W46"/>
  <sheetViews>
    <sheetView showGridLines="0" showRowColHeaders="0" zoomScale="115" zoomScaleNormal="115" workbookViewId="0">
      <selection activeCell="E7" sqref="E7:I7"/>
    </sheetView>
  </sheetViews>
  <sheetFormatPr defaultRowHeight="18" customHeight="1" x14ac:dyDescent="0.25"/>
  <cols>
    <col min="1" max="1" width="2.7109375" style="464" customWidth="1"/>
    <col min="2" max="3" width="10.7109375" style="464" customWidth="1"/>
    <col min="4" max="4" width="17.28515625" style="464" customWidth="1"/>
    <col min="5" max="5" width="10.7109375" style="464" customWidth="1"/>
    <col min="6" max="6" width="8.7109375" style="464" customWidth="1"/>
    <col min="7" max="7" width="10.7109375" style="464" customWidth="1"/>
    <col min="8" max="8" width="8.7109375" style="464" customWidth="1"/>
    <col min="9" max="9" width="10.7109375" style="464" customWidth="1"/>
    <col min="10" max="10" width="4.42578125" style="464" customWidth="1"/>
    <col min="11" max="16384" width="9.140625" style="464"/>
  </cols>
  <sheetData>
    <row r="1" spans="2:23" ht="18" customHeight="1" thickBot="1" x14ac:dyDescent="0.25">
      <c r="I1" s="937">
        <v>2021</v>
      </c>
      <c r="J1" s="937"/>
    </row>
    <row r="2" spans="2:23" ht="18" customHeight="1" x14ac:dyDescent="0.25">
      <c r="B2" s="938" t="s">
        <v>26</v>
      </c>
      <c r="C2" s="939"/>
      <c r="D2" s="939"/>
      <c r="E2" s="939"/>
      <c r="F2" s="939"/>
      <c r="G2" s="939"/>
      <c r="H2" s="939"/>
      <c r="I2" s="939"/>
      <c r="J2" s="940"/>
    </row>
    <row r="3" spans="2:23" ht="18" customHeight="1" x14ac:dyDescent="0.25">
      <c r="B3" s="941"/>
      <c r="C3" s="942"/>
      <c r="D3" s="942"/>
      <c r="E3" s="942"/>
      <c r="F3" s="942"/>
      <c r="G3" s="942"/>
      <c r="H3" s="942"/>
      <c r="I3" s="942"/>
      <c r="J3" s="943"/>
    </row>
    <row r="4" spans="2:23" ht="18" customHeight="1" thickBot="1" x14ac:dyDescent="0.3">
      <c r="B4" s="944"/>
      <c r="C4" s="945"/>
      <c r="D4" s="945"/>
      <c r="E4" s="945"/>
      <c r="F4" s="945"/>
      <c r="G4" s="945"/>
      <c r="H4" s="945"/>
      <c r="I4" s="945"/>
      <c r="J4" s="946"/>
    </row>
    <row r="5" spans="2:23" ht="18" customHeight="1" x14ac:dyDescent="0.25">
      <c r="B5" s="465"/>
      <c r="C5" s="466"/>
      <c r="D5" s="466"/>
      <c r="E5" s="466"/>
      <c r="F5" s="466"/>
      <c r="G5" s="466"/>
      <c r="H5" s="466"/>
      <c r="I5" s="466"/>
      <c r="J5" s="467"/>
    </row>
    <row r="6" spans="2:23" ht="18" customHeight="1" x14ac:dyDescent="0.25">
      <c r="B6" s="468"/>
      <c r="H6" s="464" t="s">
        <v>2</v>
      </c>
      <c r="J6" s="469"/>
    </row>
    <row r="7" spans="2:23" ht="18" customHeight="1" x14ac:dyDescent="0.25">
      <c r="B7" s="468"/>
      <c r="C7" s="947" t="s">
        <v>0</v>
      </c>
      <c r="D7" s="947"/>
      <c r="E7" s="948" t="s">
        <v>2</v>
      </c>
      <c r="F7" s="949"/>
      <c r="G7" s="949"/>
      <c r="H7" s="949"/>
      <c r="I7" s="950"/>
      <c r="J7" s="469"/>
    </row>
    <row r="8" spans="2:23" ht="18" customHeight="1" x14ac:dyDescent="0.25">
      <c r="B8" s="470"/>
      <c r="D8" s="471"/>
      <c r="E8" s="472"/>
      <c r="F8" s="472"/>
      <c r="J8" s="469"/>
    </row>
    <row r="9" spans="2:23" ht="18" customHeight="1" thickBot="1" x14ac:dyDescent="0.3">
      <c r="B9" s="951" t="s">
        <v>17</v>
      </c>
      <c r="C9" s="952"/>
      <c r="D9" s="952"/>
      <c r="E9" s="952"/>
      <c r="F9" s="952"/>
      <c r="G9" s="952"/>
      <c r="H9" s="952"/>
      <c r="I9" s="952"/>
      <c r="J9" s="953"/>
      <c r="M9" s="473"/>
      <c r="N9" s="473"/>
      <c r="O9" s="473"/>
      <c r="P9" s="473"/>
      <c r="Q9" s="473"/>
      <c r="R9" s="473"/>
      <c r="S9" s="473"/>
      <c r="T9" s="473"/>
      <c r="U9" s="473"/>
      <c r="V9" s="473"/>
      <c r="W9" s="473"/>
    </row>
    <row r="10" spans="2:23" ht="18" customHeight="1" x14ac:dyDescent="0.25">
      <c r="B10" s="931" t="s">
        <v>306</v>
      </c>
      <c r="C10" s="932"/>
      <c r="D10" s="932"/>
      <c r="E10" s="932"/>
      <c r="F10" s="932"/>
      <c r="G10" s="932"/>
      <c r="H10" s="932"/>
      <c r="I10" s="932"/>
      <c r="J10" s="933"/>
      <c r="M10" s="473"/>
      <c r="N10" s="473"/>
      <c r="O10" s="473"/>
      <c r="P10" s="473"/>
      <c r="Q10" s="473"/>
      <c r="R10" s="473"/>
      <c r="S10" s="473"/>
      <c r="T10" s="473"/>
      <c r="U10" s="473"/>
      <c r="V10" s="473"/>
      <c r="W10" s="473"/>
    </row>
    <row r="11" spans="2:23" ht="18" customHeight="1" x14ac:dyDescent="0.25">
      <c r="B11" s="934"/>
      <c r="C11" s="935"/>
      <c r="D11" s="935"/>
      <c r="E11" s="935"/>
      <c r="F11" s="935"/>
      <c r="G11" s="935"/>
      <c r="H11" s="935"/>
      <c r="I11" s="935"/>
      <c r="J11" s="936"/>
      <c r="M11" s="473"/>
      <c r="N11" s="473"/>
      <c r="O11" s="473"/>
      <c r="P11" s="473"/>
      <c r="Q11" s="473"/>
      <c r="R11" s="473"/>
      <c r="S11" s="473"/>
      <c r="T11" s="473"/>
      <c r="U11" s="473"/>
      <c r="V11" s="473"/>
      <c r="W11" s="473"/>
    </row>
    <row r="12" spans="2:23" ht="18" customHeight="1" x14ac:dyDescent="0.25">
      <c r="B12" s="934"/>
      <c r="C12" s="935"/>
      <c r="D12" s="935"/>
      <c r="E12" s="935"/>
      <c r="F12" s="935"/>
      <c r="G12" s="935"/>
      <c r="H12" s="935"/>
      <c r="I12" s="935"/>
      <c r="J12" s="936"/>
      <c r="M12" s="473"/>
      <c r="N12" s="473"/>
      <c r="O12" s="473"/>
      <c r="P12" s="473"/>
      <c r="Q12" s="473"/>
      <c r="R12" s="473"/>
      <c r="S12" s="473"/>
      <c r="T12" s="473"/>
      <c r="U12" s="473"/>
      <c r="V12" s="473"/>
      <c r="W12" s="473"/>
    </row>
    <row r="13" spans="2:23" ht="6.75" customHeight="1" x14ac:dyDescent="0.25">
      <c r="B13" s="934"/>
      <c r="C13" s="935"/>
      <c r="D13" s="935"/>
      <c r="E13" s="935"/>
      <c r="F13" s="935"/>
      <c r="G13" s="935"/>
      <c r="H13" s="935"/>
      <c r="I13" s="935"/>
      <c r="J13" s="936"/>
      <c r="M13" s="473"/>
      <c r="N13" s="473"/>
      <c r="O13" s="473"/>
      <c r="P13" s="473"/>
      <c r="Q13" s="473"/>
      <c r="R13" s="473"/>
      <c r="S13" s="473"/>
      <c r="T13" s="473"/>
      <c r="U13" s="473"/>
      <c r="V13" s="473"/>
      <c r="W13" s="473"/>
    </row>
    <row r="14" spans="2:23" ht="7.5" customHeight="1" x14ac:dyDescent="0.25">
      <c r="B14" s="474"/>
      <c r="C14" s="475"/>
      <c r="D14" s="475"/>
      <c r="E14" s="475"/>
      <c r="F14" s="475"/>
      <c r="G14" s="475"/>
      <c r="H14" s="475"/>
      <c r="I14" s="475"/>
      <c r="J14" s="476"/>
      <c r="M14" s="473"/>
      <c r="N14" s="473"/>
      <c r="O14" s="473"/>
      <c r="P14" s="473"/>
      <c r="Q14" s="473"/>
      <c r="R14" s="473"/>
      <c r="S14" s="473"/>
      <c r="T14" s="473"/>
      <c r="U14" s="473"/>
      <c r="V14" s="473"/>
      <c r="W14" s="473"/>
    </row>
    <row r="15" spans="2:23" ht="18" customHeight="1" x14ac:dyDescent="0.25">
      <c r="B15" s="934" t="s">
        <v>305</v>
      </c>
      <c r="C15" s="935"/>
      <c r="D15" s="935"/>
      <c r="E15" s="935"/>
      <c r="F15" s="935"/>
      <c r="G15" s="935"/>
      <c r="H15" s="935"/>
      <c r="I15" s="935"/>
      <c r="J15" s="936"/>
      <c r="M15" s="473"/>
      <c r="N15" s="473"/>
      <c r="P15" s="473"/>
      <c r="Q15" s="473"/>
      <c r="R15" s="473"/>
      <c r="S15" s="473"/>
      <c r="T15" s="473"/>
      <c r="U15" s="473"/>
      <c r="V15" s="473"/>
      <c r="W15" s="473"/>
    </row>
    <row r="16" spans="2:23" ht="18" customHeight="1" x14ac:dyDescent="0.25">
      <c r="B16" s="934"/>
      <c r="C16" s="935"/>
      <c r="D16" s="935"/>
      <c r="E16" s="935"/>
      <c r="F16" s="935"/>
      <c r="G16" s="935"/>
      <c r="H16" s="935"/>
      <c r="I16" s="935"/>
      <c r="J16" s="936"/>
      <c r="M16" s="473"/>
      <c r="N16" s="473"/>
      <c r="O16" s="473"/>
      <c r="P16" s="473"/>
      <c r="Q16" s="473"/>
      <c r="R16" s="473"/>
      <c r="S16" s="473"/>
      <c r="T16" s="473"/>
      <c r="U16" s="473"/>
      <c r="V16" s="473"/>
      <c r="W16" s="473"/>
    </row>
    <row r="17" spans="1:23" ht="7.5" customHeight="1" x14ac:dyDescent="0.25">
      <c r="B17" s="474"/>
      <c r="C17" s="475"/>
      <c r="D17" s="475"/>
      <c r="E17" s="475"/>
      <c r="F17" s="475"/>
      <c r="G17" s="475"/>
      <c r="H17" s="475"/>
      <c r="I17" s="475"/>
      <c r="J17" s="476"/>
      <c r="M17" s="473"/>
      <c r="N17" s="473"/>
      <c r="P17" s="473"/>
      <c r="Q17" s="473"/>
      <c r="R17" s="473"/>
      <c r="S17" s="473"/>
      <c r="T17" s="473"/>
      <c r="U17" s="473"/>
      <c r="V17" s="473"/>
      <c r="W17" s="473"/>
    </row>
    <row r="18" spans="1:23" ht="18" customHeight="1" thickBot="1" x14ac:dyDescent="0.3">
      <c r="B18" s="958" t="s">
        <v>455</v>
      </c>
      <c r="C18" s="959"/>
      <c r="D18" s="959"/>
      <c r="E18" s="959"/>
      <c r="F18" s="959"/>
      <c r="G18" s="959"/>
      <c r="H18" s="959"/>
      <c r="I18" s="959"/>
      <c r="J18" s="960"/>
      <c r="M18" s="473"/>
      <c r="N18" s="473"/>
      <c r="O18" s="473"/>
      <c r="P18" s="473"/>
      <c r="Q18" s="473"/>
      <c r="R18" s="473"/>
      <c r="S18" s="473"/>
      <c r="T18" s="473"/>
      <c r="U18" s="473"/>
      <c r="V18" s="473"/>
      <c r="W18" s="473"/>
    </row>
    <row r="19" spans="1:23" ht="7.5" customHeight="1" thickBot="1" x14ac:dyDescent="0.3">
      <c r="B19" s="477"/>
      <c r="C19" s="478"/>
      <c r="D19" s="478"/>
      <c r="E19" s="478"/>
      <c r="F19" s="478"/>
      <c r="G19" s="478"/>
      <c r="H19" s="478"/>
      <c r="I19" s="478"/>
      <c r="J19" s="479"/>
      <c r="M19" s="473"/>
      <c r="N19" s="473"/>
      <c r="O19" s="473"/>
      <c r="P19" s="473"/>
      <c r="Q19" s="473"/>
      <c r="R19" s="473"/>
      <c r="S19" s="473"/>
      <c r="T19" s="473"/>
      <c r="U19" s="473"/>
      <c r="V19" s="473"/>
      <c r="W19" s="473"/>
    </row>
    <row r="20" spans="1:23" ht="18" customHeight="1" thickBot="1" x14ac:dyDescent="0.3">
      <c r="B20" s="954" t="s">
        <v>28</v>
      </c>
      <c r="C20" s="955"/>
      <c r="D20" s="955"/>
      <c r="E20" s="955" t="s">
        <v>18</v>
      </c>
      <c r="F20" s="955"/>
      <c r="G20" s="52">
        <v>0</v>
      </c>
      <c r="H20" s="53">
        <v>0</v>
      </c>
      <c r="I20" s="241">
        <f>G20*H20+G20</f>
        <v>0</v>
      </c>
      <c r="J20" s="469"/>
      <c r="M20" s="473"/>
      <c r="N20" s="473"/>
      <c r="O20" s="473"/>
      <c r="P20" s="473"/>
      <c r="Q20" s="473"/>
      <c r="R20" s="473"/>
      <c r="S20" s="473"/>
      <c r="T20" s="473"/>
      <c r="U20" s="473"/>
      <c r="V20" s="473"/>
      <c r="W20" s="473"/>
    </row>
    <row r="21" spans="1:23" ht="18" customHeight="1" thickBot="1" x14ac:dyDescent="0.3">
      <c r="B21" s="956" t="s">
        <v>2</v>
      </c>
      <c r="C21" s="957"/>
      <c r="D21" s="957"/>
      <c r="E21" s="480"/>
      <c r="F21" s="481"/>
      <c r="H21" s="482" t="s">
        <v>42</v>
      </c>
      <c r="I21" s="483"/>
      <c r="J21" s="469"/>
    </row>
    <row r="22" spans="1:23" ht="18" customHeight="1" thickBot="1" x14ac:dyDescent="0.3">
      <c r="B22" s="954" t="s">
        <v>456</v>
      </c>
      <c r="C22" s="955"/>
      <c r="D22" s="955"/>
      <c r="E22" s="961" t="s">
        <v>18</v>
      </c>
      <c r="F22" s="961"/>
      <c r="G22" s="463">
        <v>0</v>
      </c>
      <c r="H22" s="507">
        <v>1.25</v>
      </c>
      <c r="I22" s="508">
        <f>G22*H22</f>
        <v>0</v>
      </c>
      <c r="J22" s="469"/>
    </row>
    <row r="23" spans="1:23" ht="18" customHeight="1" thickBot="1" x14ac:dyDescent="0.3">
      <c r="B23" s="484"/>
      <c r="C23" s="485"/>
      <c r="D23" s="485"/>
      <c r="E23" s="480"/>
      <c r="F23" s="481"/>
      <c r="H23" s="482"/>
      <c r="I23" s="483"/>
      <c r="J23" s="469"/>
    </row>
    <row r="24" spans="1:23" ht="18" customHeight="1" thickBot="1" x14ac:dyDescent="0.3">
      <c r="B24" s="954" t="s">
        <v>29</v>
      </c>
      <c r="C24" s="955"/>
      <c r="D24" s="955"/>
      <c r="E24" s="955" t="s">
        <v>18</v>
      </c>
      <c r="F24" s="955"/>
      <c r="G24" s="52">
        <v>0</v>
      </c>
      <c r="H24" s="481"/>
      <c r="I24" s="241">
        <f>G24</f>
        <v>0</v>
      </c>
      <c r="J24" s="469"/>
    </row>
    <row r="25" spans="1:23" ht="18" customHeight="1" thickBot="1" x14ac:dyDescent="0.3">
      <c r="B25" s="956" t="s">
        <v>2</v>
      </c>
      <c r="C25" s="957"/>
      <c r="D25" s="957"/>
      <c r="J25" s="469"/>
    </row>
    <row r="26" spans="1:23" ht="18" customHeight="1" thickBot="1" x14ac:dyDescent="0.3">
      <c r="B26" s="954" t="s">
        <v>19</v>
      </c>
      <c r="C26" s="955"/>
      <c r="D26" s="955"/>
      <c r="E26" s="955" t="s">
        <v>18</v>
      </c>
      <c r="F26" s="955"/>
      <c r="G26" s="52">
        <v>0</v>
      </c>
      <c r="H26" s="53">
        <v>0</v>
      </c>
      <c r="I26" s="241">
        <f>G26*H26+G26</f>
        <v>0</v>
      </c>
      <c r="J26" s="469"/>
    </row>
    <row r="27" spans="1:23" ht="18" customHeight="1" thickBot="1" x14ac:dyDescent="0.3">
      <c r="B27" s="486"/>
      <c r="C27" s="480"/>
      <c r="D27" s="480"/>
      <c r="E27" s="480"/>
      <c r="F27" s="481"/>
      <c r="H27" s="482" t="s">
        <v>42</v>
      </c>
      <c r="I27" s="483"/>
      <c r="J27" s="469"/>
    </row>
    <row r="28" spans="1:23" ht="18" customHeight="1" thickBot="1" x14ac:dyDescent="0.3">
      <c r="B28" s="954" t="s">
        <v>20</v>
      </c>
      <c r="C28" s="955"/>
      <c r="D28" s="955"/>
      <c r="E28" s="955" t="s">
        <v>18</v>
      </c>
      <c r="F28" s="955"/>
      <c r="G28" s="52">
        <v>0</v>
      </c>
      <c r="H28" s="53">
        <v>0</v>
      </c>
      <c r="I28" s="241">
        <f>G28*H28+G28</f>
        <v>0</v>
      </c>
      <c r="J28" s="469"/>
    </row>
    <row r="29" spans="1:23" ht="18" customHeight="1" thickBot="1" x14ac:dyDescent="0.3">
      <c r="B29" s="486"/>
      <c r="C29" s="480"/>
      <c r="D29" s="480"/>
      <c r="E29" s="480"/>
      <c r="F29" s="481"/>
      <c r="H29" s="482" t="s">
        <v>42</v>
      </c>
      <c r="I29" s="483"/>
      <c r="J29" s="469"/>
    </row>
    <row r="30" spans="1:23" ht="18" customHeight="1" thickBot="1" x14ac:dyDescent="0.3">
      <c r="A30" s="487"/>
      <c r="B30" s="954" t="s">
        <v>21</v>
      </c>
      <c r="C30" s="955"/>
      <c r="D30" s="955"/>
      <c r="E30" s="955" t="s">
        <v>18</v>
      </c>
      <c r="F30" s="955"/>
      <c r="G30" s="52">
        <v>0</v>
      </c>
      <c r="H30" s="481" t="s">
        <v>2</v>
      </c>
      <c r="I30" s="241">
        <f>G30</f>
        <v>0</v>
      </c>
      <c r="J30" s="488"/>
    </row>
    <row r="31" spans="1:23" ht="18" customHeight="1" thickBot="1" x14ac:dyDescent="0.3">
      <c r="A31" s="487"/>
      <c r="B31" s="468"/>
      <c r="H31" s="489"/>
      <c r="J31" s="488"/>
    </row>
    <row r="32" spans="1:23" ht="18" customHeight="1" thickBot="1" x14ac:dyDescent="0.3">
      <c r="B32" s="954" t="s">
        <v>239</v>
      </c>
      <c r="C32" s="955"/>
      <c r="D32" s="955"/>
      <c r="E32" s="955" t="s">
        <v>18</v>
      </c>
      <c r="F32" s="955"/>
      <c r="G32" s="52">
        <v>0</v>
      </c>
      <c r="H32" s="53">
        <v>0</v>
      </c>
      <c r="I32" s="241">
        <f>G32*H32+G32</f>
        <v>0</v>
      </c>
      <c r="J32" s="469"/>
    </row>
    <row r="33" spans="1:11" ht="18" customHeight="1" thickBot="1" x14ac:dyDescent="0.3">
      <c r="B33" s="490"/>
      <c r="C33" s="491"/>
      <c r="D33" s="491"/>
      <c r="E33" s="491"/>
      <c r="F33" s="491"/>
      <c r="G33" s="492"/>
      <c r="H33" s="482" t="s">
        <v>42</v>
      </c>
      <c r="I33" s="493"/>
      <c r="J33" s="469"/>
    </row>
    <row r="34" spans="1:11" ht="18" customHeight="1" thickBot="1" x14ac:dyDescent="0.3">
      <c r="B34" s="954" t="s">
        <v>239</v>
      </c>
      <c r="C34" s="955"/>
      <c r="D34" s="955"/>
      <c r="E34" s="491"/>
      <c r="F34" s="491"/>
      <c r="G34" s="52">
        <v>0</v>
      </c>
      <c r="H34" s="53">
        <v>0</v>
      </c>
      <c r="I34" s="241">
        <f>G34*H34+G34</f>
        <v>0</v>
      </c>
      <c r="J34" s="469"/>
    </row>
    <row r="35" spans="1:11" ht="18" customHeight="1" thickBot="1" x14ac:dyDescent="0.3">
      <c r="B35" s="494"/>
      <c r="C35" s="481"/>
      <c r="D35" s="495"/>
      <c r="E35" s="472"/>
      <c r="F35" s="496"/>
      <c r="G35" s="497"/>
      <c r="H35" s="498" t="s">
        <v>42</v>
      </c>
      <c r="I35" s="499"/>
      <c r="J35" s="469"/>
    </row>
    <row r="36" spans="1:11" ht="18" customHeight="1" thickBot="1" x14ac:dyDescent="0.3">
      <c r="B36" s="954" t="s">
        <v>240</v>
      </c>
      <c r="C36" s="955"/>
      <c r="D36" s="955"/>
      <c r="E36" s="955" t="s">
        <v>18</v>
      </c>
      <c r="F36" s="955"/>
      <c r="G36" s="52">
        <v>0</v>
      </c>
      <c r="H36" s="481"/>
      <c r="I36" s="241">
        <f>G36</f>
        <v>0</v>
      </c>
      <c r="J36" s="469"/>
    </row>
    <row r="37" spans="1:11" ht="18" customHeight="1" thickBot="1" x14ac:dyDescent="0.3">
      <c r="B37" s="486"/>
      <c r="C37" s="480"/>
      <c r="D37" s="480"/>
      <c r="E37" s="500"/>
      <c r="F37" s="481"/>
      <c r="G37" s="501"/>
      <c r="H37" s="481"/>
      <c r="I37" s="502"/>
      <c r="J37" s="469"/>
    </row>
    <row r="38" spans="1:11" ht="18" customHeight="1" thickBot="1" x14ac:dyDescent="0.3">
      <c r="A38" s="487"/>
      <c r="B38" s="954" t="s">
        <v>241</v>
      </c>
      <c r="C38" s="955"/>
      <c r="D38" s="955"/>
      <c r="E38" s="955" t="s">
        <v>18</v>
      </c>
      <c r="F38" s="955"/>
      <c r="G38" s="52">
        <v>0</v>
      </c>
      <c r="H38" s="481"/>
      <c r="I38" s="241">
        <f>G38</f>
        <v>0</v>
      </c>
      <c r="J38" s="488"/>
    </row>
    <row r="39" spans="1:11" ht="18" customHeight="1" thickBot="1" x14ac:dyDescent="0.3">
      <c r="A39" s="487"/>
      <c r="B39" s="503"/>
      <c r="C39" s="504"/>
      <c r="D39" s="504"/>
      <c r="E39" s="505"/>
      <c r="F39" s="504"/>
      <c r="G39" s="504"/>
      <c r="H39" s="504"/>
      <c r="I39" s="504"/>
      <c r="J39" s="506"/>
    </row>
    <row r="40" spans="1:11" ht="18" customHeight="1" thickBot="1" x14ac:dyDescent="0.3">
      <c r="A40" s="487"/>
      <c r="B40" s="962" t="s">
        <v>225</v>
      </c>
      <c r="C40" s="963"/>
      <c r="D40" s="963"/>
      <c r="E40" s="963"/>
      <c r="F40" s="963"/>
      <c r="G40" s="963"/>
      <c r="H40" s="963"/>
      <c r="I40" s="963"/>
      <c r="J40" s="964"/>
      <c r="K40" s="487"/>
    </row>
    <row r="41" spans="1:11" ht="18" customHeight="1" x14ac:dyDescent="0.25">
      <c r="A41" s="487"/>
      <c r="B41" s="965"/>
      <c r="C41" s="966"/>
      <c r="D41" s="966"/>
      <c r="E41" s="966"/>
      <c r="F41" s="966"/>
      <c r="G41" s="966"/>
      <c r="H41" s="966"/>
      <c r="I41" s="966"/>
      <c r="J41" s="967"/>
      <c r="K41" s="487"/>
    </row>
    <row r="42" spans="1:11" ht="18" customHeight="1" x14ac:dyDescent="0.25">
      <c r="A42" s="487"/>
      <c r="B42" s="968"/>
      <c r="C42" s="969"/>
      <c r="D42" s="969"/>
      <c r="E42" s="969"/>
      <c r="F42" s="969"/>
      <c r="G42" s="969"/>
      <c r="H42" s="969"/>
      <c r="I42" s="969"/>
      <c r="J42" s="970"/>
      <c r="K42" s="487"/>
    </row>
    <row r="43" spans="1:11" ht="18" customHeight="1" x14ac:dyDescent="0.25">
      <c r="A43" s="487"/>
      <c r="B43" s="968"/>
      <c r="C43" s="969"/>
      <c r="D43" s="969"/>
      <c r="E43" s="969"/>
      <c r="F43" s="969"/>
      <c r="G43" s="969"/>
      <c r="H43" s="969"/>
      <c r="I43" s="969"/>
      <c r="J43" s="970"/>
      <c r="K43" s="487"/>
    </row>
    <row r="44" spans="1:11" ht="18" customHeight="1" x14ac:dyDescent="0.25">
      <c r="A44" s="487"/>
      <c r="B44" s="968"/>
      <c r="C44" s="971"/>
      <c r="D44" s="971"/>
      <c r="E44" s="971"/>
      <c r="F44" s="971"/>
      <c r="G44" s="971"/>
      <c r="H44" s="971"/>
      <c r="I44" s="971"/>
      <c r="J44" s="970"/>
      <c r="K44" s="487"/>
    </row>
    <row r="45" spans="1:11" ht="18" customHeight="1" x14ac:dyDescent="0.25">
      <c r="B45" s="968"/>
      <c r="C45" s="971"/>
      <c r="D45" s="971"/>
      <c r="E45" s="971"/>
      <c r="F45" s="971"/>
      <c r="G45" s="971"/>
      <c r="H45" s="971"/>
      <c r="I45" s="971"/>
      <c r="J45" s="970"/>
    </row>
    <row r="46" spans="1:11" ht="18" customHeight="1" thickBot="1" x14ac:dyDescent="0.3">
      <c r="B46" s="972"/>
      <c r="C46" s="973"/>
      <c r="D46" s="973"/>
      <c r="E46" s="973"/>
      <c r="F46" s="973"/>
      <c r="G46" s="973"/>
      <c r="H46" s="973"/>
      <c r="I46" s="973"/>
      <c r="J46" s="974"/>
    </row>
  </sheetData>
  <sheetProtection algorithmName="SHA-512" hashValue="0eioYQUta75gzeSCHhb0Z112rfo/DoAj9jW/q+70cWKUJsjUgkDuF8bHtBKTfBpFxzriDWN/Tng5dXow5vV47Q==" saltValue="VADLIBUjsL3cVF5F5Dg/cA==" spinCount="100000" sheet="1" objects="1" scenarios="1"/>
  <mergeCells count="31">
    <mergeCell ref="B40:J40"/>
    <mergeCell ref="B41:J46"/>
    <mergeCell ref="B32:D32"/>
    <mergeCell ref="E32:F32"/>
    <mergeCell ref="B34:D34"/>
    <mergeCell ref="B36:D36"/>
    <mergeCell ref="E36:F36"/>
    <mergeCell ref="B38:D38"/>
    <mergeCell ref="E38:F38"/>
    <mergeCell ref="B30:D30"/>
    <mergeCell ref="E30:F30"/>
    <mergeCell ref="B15:J16"/>
    <mergeCell ref="B20:D20"/>
    <mergeCell ref="E20:F20"/>
    <mergeCell ref="B21:D21"/>
    <mergeCell ref="B24:D24"/>
    <mergeCell ref="E24:F24"/>
    <mergeCell ref="B25:D25"/>
    <mergeCell ref="B26:D26"/>
    <mergeCell ref="E26:F26"/>
    <mergeCell ref="B28:D28"/>
    <mergeCell ref="E28:F28"/>
    <mergeCell ref="B18:J18"/>
    <mergeCell ref="B22:D22"/>
    <mergeCell ref="E22:F22"/>
    <mergeCell ref="B10:J13"/>
    <mergeCell ref="I1:J1"/>
    <mergeCell ref="B2:J4"/>
    <mergeCell ref="C7:D7"/>
    <mergeCell ref="E7:I7"/>
    <mergeCell ref="B9:J9"/>
  </mergeCells>
  <pageMargins left="0.7" right="0.7" top="0.75" bottom="0.75" header="0.3" footer="0.3"/>
  <pageSetup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L1:O11"/>
  <sheetViews>
    <sheetView showGridLines="0" showRowColHeaders="0" workbookViewId="0"/>
  </sheetViews>
  <sheetFormatPr defaultRowHeight="15" x14ac:dyDescent="0.25"/>
  <cols>
    <col min="1" max="1" width="3.28515625" customWidth="1"/>
  </cols>
  <sheetData>
    <row r="1" spans="12:15" x14ac:dyDescent="0.25">
      <c r="L1" t="s">
        <v>2</v>
      </c>
    </row>
    <row r="5" spans="12:15" x14ac:dyDescent="0.25">
      <c r="N5" s="76"/>
    </row>
    <row r="11" spans="12:15" x14ac:dyDescent="0.25">
      <c r="O11" s="76"/>
    </row>
  </sheetData>
  <sheetProtection algorithmName="SHA-512" hashValue="UwY0XDc1JboeDXc63C5YNF4qxzTP/BqBbwA9T0iqhX8gavPYqeJ5MXSrr3VAp08RytOJ7ZT8XV+Vka5TgvloTg==" saltValue="bTr1882YBxrAYeoDMCx6G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8057ED55C4344C9E6B4B6A1A62856F" ma:contentTypeVersion="9" ma:contentTypeDescription="Create a new document." ma:contentTypeScope="" ma:versionID="98902646c44a41d0194ed5a2356f71d0">
  <xsd:schema xmlns:xsd="http://www.w3.org/2001/XMLSchema" xmlns:xs="http://www.w3.org/2001/XMLSchema" xmlns:p="http://schemas.microsoft.com/office/2006/metadata/properties" xmlns:ns3="d27d6c4f-cea9-4ad3-b00b-2f69c787e0dd" targetNamespace="http://schemas.microsoft.com/office/2006/metadata/properties" ma:root="true" ma:fieldsID="98095606b934f72de6b1f5c77b4ac76c" ns3:_="">
    <xsd:import namespace="d27d6c4f-cea9-4ad3-b00b-2f69c787e0d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d6c4f-cea9-4ad3-b00b-2f69c787e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2F98EC-065B-4879-8DBE-E7737CF9BE82}">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d27d6c4f-cea9-4ad3-b00b-2f69c787e0dd"/>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8E60B87-5886-438B-8579-6E182DA2C830}">
  <ds:schemaRefs>
    <ds:schemaRef ds:uri="http://schemas.microsoft.com/sharepoint/v3/contenttype/forms"/>
  </ds:schemaRefs>
</ds:datastoreItem>
</file>

<file path=customXml/itemProps3.xml><?xml version="1.0" encoding="utf-8"?>
<ds:datastoreItem xmlns:ds="http://schemas.openxmlformats.org/officeDocument/2006/customXml" ds:itemID="{07A00028-7D8E-46C0-B636-DC4D5B7FB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d6c4f-cea9-4ad3-b00b-2f69c787e0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W2</vt:lpstr>
      <vt:lpstr>TEACHER</vt:lpstr>
      <vt:lpstr>OT,COMM,BONUS</vt:lpstr>
      <vt:lpstr>2106</vt:lpstr>
      <vt:lpstr>DIFFERENTIAL</vt:lpstr>
      <vt:lpstr>MILTARY</vt:lpstr>
      <vt:lpstr>RESIDUAL</vt:lpstr>
      <vt:lpstr>SS,DIS,RET,CS,ALI</vt:lpstr>
      <vt:lpstr>UW Factors for SE</vt:lpstr>
      <vt:lpstr>Sch B</vt:lpstr>
      <vt:lpstr>Sch C</vt:lpstr>
      <vt:lpstr>Sch F</vt:lpstr>
      <vt:lpstr>K1 1065</vt:lpstr>
      <vt:lpstr>Liquidity Wkst</vt:lpstr>
      <vt:lpstr>K1 1120S</vt:lpstr>
      <vt:lpstr>CCorp 1120</vt:lpstr>
      <vt:lpstr>FHA Rent</vt:lpstr>
      <vt:lpstr>VA Rent</vt:lpstr>
      <vt:lpstr>Agency 1-4 Inv</vt:lpstr>
      <vt:lpstr> Agency 2-4 Primary</vt:lpstr>
      <vt:lpstr>FNMA 1-4 Business</vt:lpstr>
      <vt:lpstr>UW Comments</vt:lpstr>
      <vt:lpstr>' Agency 2-4 Primary'!Print_Area</vt:lpstr>
      <vt:lpstr>'2106'!Print_Area</vt:lpstr>
      <vt:lpstr>'Agency 1-4 Inv'!Print_Area</vt:lpstr>
      <vt:lpstr>'CCorp 1120'!Print_Area</vt:lpstr>
      <vt:lpstr>DIFFERENTIAL!Print_Area</vt:lpstr>
      <vt:lpstr>'FHA Rent'!Print_Area</vt:lpstr>
      <vt:lpstr>'FNMA 1-4 Business'!Print_Area</vt:lpstr>
      <vt:lpstr>'K1 1065'!Print_Area</vt:lpstr>
      <vt:lpstr>'K1 1120S'!Print_Area</vt:lpstr>
      <vt:lpstr>'Liquidity Wkst'!Print_Area</vt:lpstr>
      <vt:lpstr>MILTARY!Print_Area</vt:lpstr>
      <vt:lpstr>'OT,COMM,BONUS'!Print_Area</vt:lpstr>
      <vt:lpstr>RESIDUAL!Print_Area</vt:lpstr>
      <vt:lpstr>'Sch B'!Print_Area</vt:lpstr>
      <vt:lpstr>'Sch C'!Print_Area</vt:lpstr>
      <vt:lpstr>'Sch F'!Print_Area</vt:lpstr>
      <vt:lpstr>'SS,DIS,RET,CS,ALI'!Print_Area</vt:lpstr>
      <vt:lpstr>TEACHER!Print_Area</vt:lpstr>
      <vt:lpstr>'UW Comments'!Print_Area</vt:lpstr>
      <vt:lpstr>'VA Rent'!Print_Area</vt:lpstr>
      <vt:lpstr>'W2'!Print_Area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Joy Fonseca</cp:lastModifiedBy>
  <cp:lastPrinted>2021-10-08T19:41:00Z</cp:lastPrinted>
  <dcterms:created xsi:type="dcterms:W3CDTF">2012-02-10T20:36:21Z</dcterms:created>
  <dcterms:modified xsi:type="dcterms:W3CDTF">2021-11-02T14:43:07Z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0x010100B28057ED55C4344C9E6B4B6A1A62856F</vt:lpwstr>
  </property>
</Properties>
</file>